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<sst xmlns="http://schemas.openxmlformats.org/spreadsheetml/2006/main" count="112" uniqueCount="54">
  <si>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</si>
  <si>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</si>
  <si>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</si>
  <si>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</si>
  <si>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</si>
  <si>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</si>
  <si>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</si>
  <si>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</si>
  <si>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</si>
  <si>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</si>
  <si>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</si>
  <si>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</si>
  <si>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</si>
  <si>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</si>
  <si>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</si>
  <si>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</si>
  <si>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</si>
  <si>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</si>
  <si>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</si>
  <si>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</si>
  <si>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</si>
  <si>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</si>
  <si>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</si>
  <si>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</si>
  <si>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</si>
  <si>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</si>
  <si>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</si>
  <si>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</si>
  <si>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</si>
  <si>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 xml:space="preserve">Weight category  68  kg </t>
  </si>
  <si>
    <t>ERJIGIT Kalamkas</t>
  </si>
  <si>
    <t>KAZ</t>
  </si>
  <si>
    <t>KULNEVA  Alla</t>
  </si>
  <si>
    <t>1991 ms</t>
  </si>
  <si>
    <t>RUS</t>
  </si>
  <si>
    <t>PAIM-KRASKOVSKAYA Anzela</t>
  </si>
  <si>
    <t>BLR</t>
  </si>
  <si>
    <t>GOLBERG Ekaterina</t>
  </si>
  <si>
    <t>1980 dvms</t>
  </si>
  <si>
    <t>MOKHNATKINA Marina</t>
  </si>
  <si>
    <t>1988 msik</t>
  </si>
  <si>
    <t>KURYSHBAYEVA Dildash</t>
  </si>
  <si>
    <t>SHAKRATOVA Indira</t>
  </si>
  <si>
    <t>SADYKOVA  Aida</t>
  </si>
  <si>
    <t>BEKTASKYZY Zere</t>
  </si>
  <si>
    <t>5-8</t>
  </si>
  <si>
    <t>9</t>
  </si>
  <si>
    <t>5</t>
  </si>
  <si>
    <t>3</t>
  </si>
  <si>
    <t>7</t>
  </si>
  <si>
    <t xml:space="preserve">2 </t>
  </si>
  <si>
    <t>6</t>
  </si>
  <si>
    <t>4</t>
  </si>
  <si>
    <t>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</si>
</sst>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1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Border="1" applyAlignment="1">
      <alignment horizontal="center" vertical="center" wrapText="1"/>
    </xf>
    <xf numFmtId="178" fontId="16" fillId="34" borderId="22" xfId="43" applyFont="1" applyFill="1" applyBorder="1" applyAlignment="1">
      <alignment horizontal="center" vertical="center" wrapText="1"/>
    </xf>
    <xf numFmtId="178" fontId="16" fillId="34" borderId="28" xfId="43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4" fillId="0" borderId="32" xfId="42" applyFont="1" applyBorder="1" applyAlignment="1" applyProtection="1">
      <alignment horizontal="left" vertical="center" wrapText="1"/>
      <protection/>
    </xf>
    <xf numFmtId="0" fontId="64" fillId="0" borderId="23" xfId="0" applyFont="1" applyBorder="1" applyAlignment="1">
      <alignment horizontal="left" vertical="center" wrapText="1"/>
    </xf>
    <xf numFmtId="0" fontId="64" fillId="0" borderId="32" xfId="42" applyFont="1" applyBorder="1" applyAlignment="1" applyProtection="1">
      <alignment horizontal="center" vertical="center" wrapText="1"/>
      <protection/>
    </xf>
    <xf numFmtId="0" fontId="64" fillId="0" borderId="23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/>
    </xf>
    <xf numFmtId="0" fontId="23" fillId="35" borderId="41" xfId="0" applyFont="1" applyFill="1" applyBorder="1" applyAlignment="1">
      <alignment horizontal="center" vertical="center"/>
    </xf>
    <xf numFmtId="0" fontId="23" fillId="35" borderId="39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19" fillId="36" borderId="43" xfId="42" applyFont="1" applyFill="1" applyBorder="1" applyAlignment="1" applyProtection="1">
      <alignment horizontal="center" vertical="center" wrapText="1"/>
      <protection/>
    </xf>
    <xf numFmtId="0" fontId="19" fillId="36" borderId="44" xfId="42" applyFont="1" applyFill="1" applyBorder="1" applyAlignment="1" applyProtection="1">
      <alignment horizontal="center" vertical="center" wrapText="1"/>
      <protection/>
    </xf>
    <xf numFmtId="0" fontId="19" fillId="36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4" borderId="37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4" fillId="0" borderId="0" xfId="42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 vertical="center" wrapText="1"/>
    </xf>
    <xf numFmtId="0" fontId="67" fillId="0" borderId="32" xfId="42" applyFont="1" applyBorder="1" applyAlignment="1" applyProtection="1">
      <alignment horizontal="left" vertical="center" wrapText="1"/>
      <protection/>
    </xf>
    <xf numFmtId="0" fontId="67" fillId="0" borderId="23" xfId="0" applyFont="1" applyBorder="1" applyAlignment="1">
      <alignment horizontal="left" vertical="center" wrapText="1"/>
    </xf>
    <xf numFmtId="0" fontId="64" fillId="0" borderId="0" xfId="42" applyFont="1" applyBorder="1" applyAlignment="1" applyProtection="1">
      <alignment horizontal="left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5" fillId="37" borderId="43" xfId="42" applyFont="1" applyFill="1" applyBorder="1" applyAlignment="1" applyProtection="1">
      <alignment horizontal="center" vertical="center"/>
      <protection/>
    </xf>
    <xf numFmtId="0" fontId="5" fillId="37" borderId="44" xfId="42" applyFont="1" applyFill="1" applyBorder="1" applyAlignment="1" applyProtection="1">
      <alignment horizontal="center" vertical="center"/>
      <protection/>
    </xf>
    <xf numFmtId="0" fontId="5" fillId="37" borderId="45" xfId="42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12" fillId="0" borderId="22" xfId="42" applyNumberFormat="1" applyFont="1" applyBorder="1" applyAlignment="1" applyProtection="1">
      <alignment horizontal="center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22" sqref="A1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1" t="s">
        <v>9</v>
      </c>
      <c r="B1" s="131"/>
      <c r="C1" s="131"/>
      <c r="D1" s="53"/>
      <c r="F1" s="121" t="str">
        <f>HYPERLINK('пр.взв.'!A4)</f>
        <v>Weight category  68  kg </v>
      </c>
      <c r="G1" s="121"/>
      <c r="H1" s="121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9" t="s">
        <v>10</v>
      </c>
      <c r="B4" s="133">
        <v>3</v>
      </c>
      <c r="C4" s="114" t="str">
        <f>VLOOKUP(B4,'пр.взв.'!B7:E38,2,FALSE)</f>
        <v>PAIM-KRASKOVSKAYA Anzela</v>
      </c>
      <c r="D4" s="114">
        <f>VLOOKUP(B4,'пр.взв.'!B7:E38,3,FALSE)</f>
        <v>1980</v>
      </c>
      <c r="E4" s="114" t="str">
        <f>VLOOKUP(B4,'пр.взв.'!B7:E38,4,FALSE)</f>
        <v>BLR</v>
      </c>
      <c r="F4" s="115"/>
      <c r="G4" s="128"/>
      <c r="H4" s="126"/>
      <c r="I4" s="122"/>
      <c r="J4" s="123" t="s">
        <v>20</v>
      </c>
    </row>
    <row r="5" spans="1:10" ht="20.25" customHeight="1">
      <c r="A5" s="130"/>
      <c r="B5" s="134"/>
      <c r="C5" s="127"/>
      <c r="D5" s="127"/>
      <c r="E5" s="127"/>
      <c r="F5" s="132"/>
      <c r="G5" s="128"/>
      <c r="H5" s="126"/>
      <c r="I5" s="122"/>
      <c r="J5" s="124"/>
    </row>
    <row r="6" spans="1:10" ht="20.25" customHeight="1">
      <c r="A6" s="117" t="s">
        <v>11</v>
      </c>
      <c r="B6" s="133">
        <v>4</v>
      </c>
      <c r="C6" s="114" t="str">
        <f>VLOOKUP(B6,'пр.взв.'!B7:E38,2,FALSE)</f>
        <v>GOLBERG Ekaterina</v>
      </c>
      <c r="D6" s="114" t="str">
        <f>VLOOKUP(B6,'пр.взв.'!B7:E38,3,FALSE)</f>
        <v>1980 dvms</v>
      </c>
      <c r="E6" s="114" t="str">
        <f>VLOOKUP(B6,'пр.взв.'!B7:E38,4,FALSE)</f>
        <v>RUS</v>
      </c>
      <c r="F6" s="115"/>
      <c r="G6" s="116"/>
      <c r="H6" s="126"/>
      <c r="I6" s="122"/>
      <c r="J6" s="124"/>
    </row>
    <row r="7" spans="1:10" ht="20.25" customHeight="1">
      <c r="A7" s="117"/>
      <c r="B7" s="116"/>
      <c r="C7" s="114"/>
      <c r="D7" s="114"/>
      <c r="E7" s="114"/>
      <c r="F7" s="115"/>
      <c r="G7" s="116"/>
      <c r="H7" s="126"/>
      <c r="I7" s="122"/>
      <c r="J7" s="12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1" t="str">
        <f>HYPERLINK('пр.взв.'!A4)</f>
        <v>Weight category  68  kg </v>
      </c>
      <c r="G10" s="121"/>
      <c r="H10" s="121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9" t="s">
        <v>10</v>
      </c>
      <c r="B13" s="118">
        <f>'пр.хода'!I13</f>
        <v>5</v>
      </c>
      <c r="C13" s="114" t="str">
        <f>VLOOKUP(B13,'пр.взв.'!B7:E38,2,FALSE)</f>
        <v>MOKHNATKINA Marina</v>
      </c>
      <c r="D13" s="114" t="str">
        <f>VLOOKUP(B13,'пр.взв.'!B7:E38,3,FALSE)</f>
        <v>1988 msik</v>
      </c>
      <c r="E13" s="114" t="str">
        <f>VLOOKUP(B13,'пр.взв.'!B7:E38,4,FALSE)</f>
        <v>RUS</v>
      </c>
      <c r="F13" s="115"/>
      <c r="G13" s="128"/>
      <c r="H13" s="116"/>
      <c r="I13" s="122"/>
      <c r="J13" s="123" t="s">
        <v>20</v>
      </c>
    </row>
    <row r="14" spans="1:10" ht="20.25" customHeight="1">
      <c r="A14" s="130"/>
      <c r="B14" s="116"/>
      <c r="C14" s="127"/>
      <c r="D14" s="127"/>
      <c r="E14" s="127"/>
      <c r="F14" s="115"/>
      <c r="G14" s="128"/>
      <c r="H14" s="116"/>
      <c r="I14" s="122"/>
      <c r="J14" s="124"/>
    </row>
    <row r="15" spans="1:10" ht="20.25" customHeight="1">
      <c r="A15" s="117" t="s">
        <v>11</v>
      </c>
      <c r="B15" s="118">
        <f>'пр.хода'!I31</f>
        <v>6</v>
      </c>
      <c r="C15" s="114" t="str">
        <f>VLOOKUP(B15,'пр.взв.'!B7:E38,2,FALSE)</f>
        <v>KURYSHBAYEVA Dildash</v>
      </c>
      <c r="D15" s="114">
        <f>VLOOKUP(B15,'пр.взв.'!B8:E38,3,FALSE)</f>
        <v>1993</v>
      </c>
      <c r="E15" s="114" t="str">
        <f>VLOOKUP(B15,'пр.взв.'!B7:E38,4,FALSE)</f>
        <v>KAZ</v>
      </c>
      <c r="F15" s="115"/>
      <c r="G15" s="116"/>
      <c r="H15" s="116"/>
      <c r="I15" s="122"/>
      <c r="J15" s="124"/>
    </row>
    <row r="16" spans="1:10" ht="20.25" customHeight="1">
      <c r="A16" s="117"/>
      <c r="B16" s="116"/>
      <c r="C16" s="114"/>
      <c r="D16" s="114"/>
      <c r="E16" s="114"/>
      <c r="F16" s="115"/>
      <c r="G16" s="116"/>
      <c r="H16" s="116"/>
      <c r="I16" s="122"/>
      <c r="J16" s="125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I.Netov</v>
      </c>
      <c r="G19" s="49" t="str">
        <f>HYPERLINK('[2]реквизиты'!$G$9)</f>
        <v>/ BUL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B7" sqref="B7:E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5"/>
      <c r="B1" s="135"/>
      <c r="C1" s="135"/>
      <c r="D1" s="135"/>
      <c r="E1" s="135"/>
      <c r="F1" s="1"/>
    </row>
    <row r="2" spans="1:6" ht="45" customHeight="1">
      <c r="A2" s="138" t="s">
        <v>8</v>
      </c>
      <c r="B2" s="138"/>
      <c r="C2" s="138"/>
      <c r="D2" s="138"/>
      <c r="E2" s="138"/>
      <c r="F2" s="69"/>
    </row>
    <row r="3" spans="1:10" ht="31.5" customHeight="1">
      <c r="A3" s="136" t="s">
        <v>28</v>
      </c>
      <c r="B3" s="136"/>
      <c r="C3" s="136"/>
      <c r="D3" s="136"/>
      <c r="E3" s="136"/>
      <c r="F3" s="70"/>
      <c r="G3" s="3"/>
      <c r="H3" s="3"/>
      <c r="I3" s="3"/>
      <c r="J3" s="3"/>
    </row>
    <row r="4" spans="1:5" ht="31.5" customHeight="1" thickBot="1">
      <c r="A4" s="137" t="s">
        <v>29</v>
      </c>
      <c r="B4" s="137"/>
      <c r="C4" s="137"/>
      <c r="D4" s="137"/>
      <c r="E4" s="137"/>
    </row>
    <row r="5" spans="1:5" ht="12.75" customHeight="1">
      <c r="A5" s="148" t="s">
        <v>7</v>
      </c>
      <c r="B5" s="146" t="s">
        <v>2</v>
      </c>
      <c r="C5" s="148" t="s">
        <v>3</v>
      </c>
      <c r="D5" s="148" t="s">
        <v>4</v>
      </c>
      <c r="E5" s="148" t="s">
        <v>5</v>
      </c>
    </row>
    <row r="6" spans="1:5" ht="12.75" customHeight="1" thickBot="1">
      <c r="A6" s="150" t="s">
        <v>7</v>
      </c>
      <c r="B6" s="147"/>
      <c r="C6" s="149" t="s">
        <v>3</v>
      </c>
      <c r="D6" s="149" t="s">
        <v>4</v>
      </c>
      <c r="E6" s="149" t="s">
        <v>5</v>
      </c>
    </row>
    <row r="7" spans="1:5" ht="15" customHeight="1">
      <c r="A7" s="145"/>
      <c r="B7" s="144">
        <v>1</v>
      </c>
      <c r="C7" s="143" t="s">
        <v>30</v>
      </c>
      <c r="D7" s="139">
        <v>1994</v>
      </c>
      <c r="E7" s="139" t="s">
        <v>31</v>
      </c>
    </row>
    <row r="8" spans="1:5" ht="12.75" customHeight="1">
      <c r="A8" s="140"/>
      <c r="B8" s="144"/>
      <c r="C8" s="143"/>
      <c r="D8" s="139"/>
      <c r="E8" s="139"/>
    </row>
    <row r="9" spans="1:5" ht="15" customHeight="1">
      <c r="A9" s="140"/>
      <c r="B9" s="144">
        <v>2</v>
      </c>
      <c r="C9" s="143" t="s">
        <v>32</v>
      </c>
      <c r="D9" s="139" t="s">
        <v>33</v>
      </c>
      <c r="E9" s="139" t="s">
        <v>34</v>
      </c>
    </row>
    <row r="10" spans="1:5" ht="15" customHeight="1">
      <c r="A10" s="140"/>
      <c r="B10" s="144"/>
      <c r="C10" s="143"/>
      <c r="D10" s="139"/>
      <c r="E10" s="139"/>
    </row>
    <row r="11" spans="1:5" ht="15.75" customHeight="1">
      <c r="A11" s="140"/>
      <c r="B11" s="144">
        <v>3</v>
      </c>
      <c r="C11" s="143" t="s">
        <v>35</v>
      </c>
      <c r="D11" s="139">
        <v>1980</v>
      </c>
      <c r="E11" s="139" t="s">
        <v>36</v>
      </c>
    </row>
    <row r="12" spans="1:5" ht="12.75" customHeight="1">
      <c r="A12" s="140"/>
      <c r="B12" s="144"/>
      <c r="C12" s="143"/>
      <c r="D12" s="139"/>
      <c r="E12" s="139"/>
    </row>
    <row r="13" spans="1:5" ht="15" customHeight="1">
      <c r="A13" s="140"/>
      <c r="B13" s="144">
        <v>4</v>
      </c>
      <c r="C13" s="143" t="s">
        <v>37</v>
      </c>
      <c r="D13" s="139" t="s">
        <v>38</v>
      </c>
      <c r="E13" s="139" t="s">
        <v>34</v>
      </c>
    </row>
    <row r="14" spans="1:5" ht="12.75" customHeight="1">
      <c r="A14" s="140"/>
      <c r="B14" s="144"/>
      <c r="C14" s="143"/>
      <c r="D14" s="139"/>
      <c r="E14" s="139"/>
    </row>
    <row r="15" spans="1:5" ht="15" customHeight="1">
      <c r="A15" s="140"/>
      <c r="B15" s="144">
        <v>5</v>
      </c>
      <c r="C15" s="143" t="s">
        <v>39</v>
      </c>
      <c r="D15" s="139" t="s">
        <v>40</v>
      </c>
      <c r="E15" s="139" t="s">
        <v>34</v>
      </c>
    </row>
    <row r="16" spans="1:5" ht="12.75" customHeight="1">
      <c r="A16" s="140"/>
      <c r="B16" s="144"/>
      <c r="C16" s="143"/>
      <c r="D16" s="139"/>
      <c r="E16" s="139"/>
    </row>
    <row r="17" spans="1:5" ht="15" customHeight="1">
      <c r="A17" s="140"/>
      <c r="B17" s="144">
        <v>6</v>
      </c>
      <c r="C17" s="143" t="s">
        <v>41</v>
      </c>
      <c r="D17" s="139">
        <v>1993</v>
      </c>
      <c r="E17" s="139" t="s">
        <v>31</v>
      </c>
    </row>
    <row r="18" spans="1:5" ht="12.75" customHeight="1">
      <c r="A18" s="140"/>
      <c r="B18" s="144"/>
      <c r="C18" s="143"/>
      <c r="D18" s="139"/>
      <c r="E18" s="139"/>
    </row>
    <row r="19" spans="1:5" ht="15" customHeight="1">
      <c r="A19" s="140"/>
      <c r="B19" s="144">
        <v>7</v>
      </c>
      <c r="C19" s="143" t="s">
        <v>42</v>
      </c>
      <c r="D19" s="139">
        <v>1987</v>
      </c>
      <c r="E19" s="139" t="s">
        <v>31</v>
      </c>
    </row>
    <row r="20" spans="1:5" ht="12.75" customHeight="1">
      <c r="A20" s="140"/>
      <c r="B20" s="144"/>
      <c r="C20" s="143"/>
      <c r="D20" s="139"/>
      <c r="E20" s="139"/>
    </row>
    <row r="21" spans="1:5" ht="15" customHeight="1">
      <c r="A21" s="140"/>
      <c r="B21" s="144">
        <v>8</v>
      </c>
      <c r="C21" s="143" t="s">
        <v>43</v>
      </c>
      <c r="D21" s="139">
        <v>1994</v>
      </c>
      <c r="E21" s="139" t="s">
        <v>31</v>
      </c>
    </row>
    <row r="22" spans="1:5" ht="12.75" customHeight="1">
      <c r="A22" s="140"/>
      <c r="B22" s="144"/>
      <c r="C22" s="143"/>
      <c r="D22" s="139"/>
      <c r="E22" s="139"/>
    </row>
    <row r="23" spans="1:5" ht="15" customHeight="1">
      <c r="A23" s="140"/>
      <c r="B23" s="144">
        <v>9</v>
      </c>
      <c r="C23" s="143" t="s">
        <v>44</v>
      </c>
      <c r="D23" s="139">
        <v>1994</v>
      </c>
      <c r="E23" s="139" t="s">
        <v>31</v>
      </c>
    </row>
    <row r="24" spans="1:5" ht="12.75" customHeight="1">
      <c r="A24" s="140"/>
      <c r="B24" s="144"/>
      <c r="C24" s="143"/>
      <c r="D24" s="139"/>
      <c r="E24" s="139"/>
    </row>
    <row r="25" spans="1:5" ht="15" customHeight="1">
      <c r="A25" s="140"/>
      <c r="B25" s="142"/>
      <c r="C25" s="143"/>
      <c r="D25" s="139"/>
      <c r="E25" s="139"/>
    </row>
    <row r="26" spans="1:5" ht="12.75" customHeight="1">
      <c r="A26" s="140"/>
      <c r="B26" s="142"/>
      <c r="C26" s="143"/>
      <c r="D26" s="139"/>
      <c r="E26" s="139"/>
    </row>
    <row r="27" spans="1:5" ht="15" customHeight="1">
      <c r="A27" s="140"/>
      <c r="B27" s="142"/>
      <c r="C27" s="143"/>
      <c r="D27" s="139"/>
      <c r="E27" s="139"/>
    </row>
    <row r="28" spans="1:5" ht="15.75" customHeight="1">
      <c r="A28" s="140"/>
      <c r="B28" s="142"/>
      <c r="C28" s="143"/>
      <c r="D28" s="139"/>
      <c r="E28" s="139"/>
    </row>
    <row r="29" spans="1:5" ht="15" customHeight="1">
      <c r="A29" s="140"/>
      <c r="B29" s="142"/>
      <c r="C29" s="143"/>
      <c r="D29" s="139"/>
      <c r="E29" s="139"/>
    </row>
    <row r="30" spans="1:5" ht="12.75" customHeight="1">
      <c r="A30" s="140"/>
      <c r="B30" s="142"/>
      <c r="C30" s="143"/>
      <c r="D30" s="139"/>
      <c r="E30" s="139"/>
    </row>
    <row r="31" spans="1:5" ht="15" customHeight="1">
      <c r="A31" s="140"/>
      <c r="B31" s="142"/>
      <c r="C31" s="143"/>
      <c r="D31" s="139"/>
      <c r="E31" s="139"/>
    </row>
    <row r="32" spans="1:5" ht="12.75" customHeight="1">
      <c r="A32" s="140"/>
      <c r="B32" s="142"/>
      <c r="C32" s="143"/>
      <c r="D32" s="139"/>
      <c r="E32" s="139"/>
    </row>
    <row r="33" spans="1:5" ht="15" customHeight="1">
      <c r="A33" s="140"/>
      <c r="B33" s="142"/>
      <c r="C33" s="143"/>
      <c r="D33" s="139"/>
      <c r="E33" s="139"/>
    </row>
    <row r="34" spans="1:5" ht="12.75" customHeight="1">
      <c r="A34" s="140"/>
      <c r="B34" s="142"/>
      <c r="C34" s="143"/>
      <c r="D34" s="139"/>
      <c r="E34" s="139"/>
    </row>
    <row r="35" spans="1:5" ht="15" customHeight="1">
      <c r="A35" s="140"/>
      <c r="B35" s="142"/>
      <c r="C35" s="143"/>
      <c r="D35" s="139"/>
      <c r="E35" s="139"/>
    </row>
    <row r="36" spans="1:5" ht="15.75" customHeight="1" thickBot="1">
      <c r="A36" s="141"/>
      <c r="B36" s="142"/>
      <c r="C36" s="143"/>
      <c r="D36" s="139"/>
      <c r="E36" s="139"/>
    </row>
    <row r="37" spans="1:5" ht="12.75">
      <c r="A37" s="140"/>
      <c r="B37" s="142"/>
      <c r="C37" s="143"/>
      <c r="D37" s="139"/>
      <c r="E37" s="139"/>
    </row>
    <row r="38" spans="1:5" ht="13.5" thickBot="1">
      <c r="A38" s="141"/>
      <c r="B38" s="142"/>
      <c r="C38" s="143"/>
      <c r="D38" s="139"/>
      <c r="E38" s="139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9">
      <selection activeCell="A45" sqref="A1:K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8" t="str">
        <f>'пр.хода'!D2</f>
        <v>of the World Cup Stage by Sambo among men and women and on combat sambo for the prize of The President of Kazakhstan N.A.Nazarbaev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43"/>
      <c r="M1" s="43"/>
      <c r="N1" s="43"/>
      <c r="O1" s="43"/>
      <c r="P1" s="43"/>
    </row>
    <row r="2" spans="1:19" ht="12.75" customHeight="1">
      <c r="A2" s="169" t="str">
        <f>'пр.хода'!D3</f>
        <v>January 26-29. 2013 , Uralsk, Kazakhstan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44"/>
      <c r="M2" s="44"/>
      <c r="N2" s="44"/>
      <c r="O2" s="44"/>
      <c r="P2" s="44"/>
      <c r="S2" s="7"/>
    </row>
    <row r="3" spans="1:12" ht="15.75">
      <c r="A3" s="170" t="str">
        <f>'пр.взв.'!A4</f>
        <v>Weight category  68  kg 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45"/>
    </row>
    <row r="4" spans="1:3" ht="16.5" thickBot="1">
      <c r="A4" s="167" t="s">
        <v>0</v>
      </c>
      <c r="B4" s="167"/>
      <c r="C4" s="4"/>
    </row>
    <row r="5" spans="1:13" ht="12.75" customHeight="1" thickBot="1">
      <c r="A5" s="164">
        <v>1</v>
      </c>
      <c r="B5" s="156" t="str">
        <f>VLOOKUP(A5,'пр.взв.'!B6:E38,2,FALSE)</f>
        <v>ERJIGIT Kalamkas</v>
      </c>
      <c r="C5" s="162">
        <f>VLOOKUP(A5,'пр.взв.'!B6:E38,3,FALSE)</f>
        <v>1994</v>
      </c>
      <c r="D5" s="162" t="str">
        <f>VLOOKUP(A5,'пр.взв.'!B6:E38,4,FALSE)</f>
        <v>KAZ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65"/>
      <c r="B6" s="157"/>
      <c r="C6" s="163"/>
      <c r="D6" s="163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65">
        <v>9</v>
      </c>
      <c r="B7" s="173" t="str">
        <f>VLOOKUP(A7,'пр.взв.'!B6:E38,2,FALSE)</f>
        <v>BEKTASKYZY Zere</v>
      </c>
      <c r="C7" s="163">
        <f>VLOOKUP(A7,'пр.взв.'!B6:E38,3,FALSE)</f>
        <v>1994</v>
      </c>
      <c r="D7" s="163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72"/>
      <c r="B8" s="174"/>
      <c r="C8" s="141"/>
      <c r="D8" s="141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4">
        <v>5</v>
      </c>
      <c r="B9" s="156" t="str">
        <f>VLOOKUP(A9,'пр.взв.'!B6:E38,2,FALSE)</f>
        <v>MOKHNATKINA Marina</v>
      </c>
      <c r="C9" s="162" t="str">
        <f>VLOOKUP(A9,'пр.взв.'!B6:E38,3,FALSE)</f>
        <v>1988 msik</v>
      </c>
      <c r="D9" s="158" t="str">
        <f>VLOOKUP(A9,'пр.взв.'!B6:E38,4,FALSE)</f>
        <v>RUS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65"/>
      <c r="B10" s="157"/>
      <c r="C10" s="163"/>
      <c r="D10" s="140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60">
        <v>13</v>
      </c>
      <c r="B11" s="152" t="e">
        <f>VLOOKUP(A11,'пр.взв.'!B6:E38,2,FALSE)</f>
        <v>#N/A</v>
      </c>
      <c r="C11" s="154" t="e">
        <f>VLOOKUP(A11,'пр.взв.'!B6:E38,3,FALSE)</f>
        <v>#N/A</v>
      </c>
      <c r="D11" s="154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1"/>
      <c r="B12" s="153"/>
      <c r="C12" s="155"/>
      <c r="D12" s="155"/>
      <c r="E12" s="15"/>
      <c r="F12" s="151"/>
      <c r="G12" s="151"/>
      <c r="H12" s="23"/>
      <c r="I12" s="17"/>
      <c r="J12" s="11"/>
      <c r="K12" s="11"/>
      <c r="L12" s="11"/>
    </row>
    <row r="13" spans="1:12" ht="12.75" customHeight="1" thickBot="1">
      <c r="A13" s="164">
        <v>3</v>
      </c>
      <c r="B13" s="156" t="str">
        <f>VLOOKUP(A13,'пр.взв.'!B6:E38,2,FALSE)</f>
        <v>PAIM-KRASKOVSKAYA Anzela</v>
      </c>
      <c r="C13" s="158">
        <f>VLOOKUP(A13,'пр.взв.'!B6:E38,3,FALSE)</f>
        <v>1980</v>
      </c>
      <c r="D13" s="158" t="str">
        <f>VLOOKUP(A13,'пр.взв.'!B6:E38,4,FALSE)</f>
        <v>BLR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65"/>
      <c r="B14" s="157"/>
      <c r="C14" s="140"/>
      <c r="D14" s="140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60">
        <v>11</v>
      </c>
      <c r="B15" s="152" t="e">
        <f>VLOOKUP(A15,'пр.взв.'!B6:E38,2,FALSE)</f>
        <v>#N/A</v>
      </c>
      <c r="C15" s="154" t="e">
        <f>VLOOKUP(A15,'пр.взв.'!B6:E38,3,FALSE)</f>
        <v>#N/A</v>
      </c>
      <c r="D15" s="154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1"/>
      <c r="B16" s="153"/>
      <c r="C16" s="155"/>
      <c r="D16" s="155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4">
        <v>7</v>
      </c>
      <c r="B17" s="156" t="str">
        <f>VLOOKUP(A17,'пр.взв.'!B6:E38,2,FALSE)</f>
        <v>SHAKRATOVA Indira</v>
      </c>
      <c r="C17" s="158">
        <f>VLOOKUP(A17,'пр.взв.'!B6:E38,3,FALSE)</f>
        <v>1987</v>
      </c>
      <c r="D17" s="158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65"/>
      <c r="B18" s="157"/>
      <c r="C18" s="140"/>
      <c r="D18" s="140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0">
        <v>15</v>
      </c>
      <c r="B19" s="152" t="e">
        <f>VLOOKUP(A19,'пр.взв.'!B6:E38,2,FALSE)</f>
        <v>#N/A</v>
      </c>
      <c r="C19" s="154" t="e">
        <f>VLOOKUP(A19,'пр.взв.'!B6:E38,3,FALSE)</f>
        <v>#N/A</v>
      </c>
      <c r="D19" s="154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1"/>
      <c r="B20" s="153"/>
      <c r="C20" s="155"/>
      <c r="D20" s="155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4">
        <v>2</v>
      </c>
      <c r="B22" s="156" t="str">
        <f>VLOOKUP(A22,'пр.взв.'!B5:E38,2,FALSE)</f>
        <v>KULNEVA  Alla</v>
      </c>
      <c r="C22" s="162" t="str">
        <f>VLOOKUP(A22,'пр.взв.'!B5:E38,3,FALSE)</f>
        <v>1991 ms</v>
      </c>
      <c r="D22" s="162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65"/>
      <c r="B23" s="157"/>
      <c r="C23" s="163"/>
      <c r="D23" s="163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60">
        <v>10</v>
      </c>
      <c r="B24" s="152" t="e">
        <f>VLOOKUP(A24,'пр.взв.'!B5:E38,2,FALSE)</f>
        <v>#N/A</v>
      </c>
      <c r="C24" s="154" t="e">
        <f>VLOOKUP(A24,'пр.взв.'!B5:E38,3,FALSE)</f>
        <v>#N/A</v>
      </c>
      <c r="D24" s="154" t="e">
        <f>VLOOKUP(A24,'пр.взв.'!B5:E38,4,FALSE)</f>
        <v>#N/A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1"/>
      <c r="B25" s="153"/>
      <c r="C25" s="155"/>
      <c r="D25" s="155"/>
      <c r="E25" s="15"/>
      <c r="F25" s="19"/>
      <c r="G25" s="17"/>
      <c r="H25" s="11"/>
      <c r="I25" s="11"/>
      <c r="J25" s="3"/>
      <c r="K25" s="30"/>
    </row>
    <row r="26" spans="1:11" ht="16.5" thickBot="1">
      <c r="A26" s="164">
        <v>6</v>
      </c>
      <c r="B26" s="156" t="str">
        <f>VLOOKUP(A26,'пр.взв.'!B5:E38,2,FALSE)</f>
        <v>KURYSHBAYEVA Dildash</v>
      </c>
      <c r="C26" s="162">
        <f>VLOOKUP(A26,'пр.взв.'!B5:E38,3,FALSE)</f>
        <v>1993</v>
      </c>
      <c r="D26" s="158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65"/>
      <c r="B27" s="157"/>
      <c r="C27" s="163"/>
      <c r="D27" s="140"/>
      <c r="E27" s="72"/>
      <c r="F27" s="22"/>
      <c r="G27" s="13"/>
      <c r="H27" s="23"/>
      <c r="I27" s="11"/>
      <c r="J27" s="3"/>
      <c r="K27" s="30"/>
    </row>
    <row r="28" spans="1:11" ht="16.5" thickBot="1">
      <c r="A28" s="160">
        <v>14</v>
      </c>
      <c r="B28" s="152" t="e">
        <f>VLOOKUP(A28,'пр.взв.'!B5:E38,2,FALSE)</f>
        <v>#N/A</v>
      </c>
      <c r="C28" s="154" t="e">
        <f>VLOOKUP(A28,'пр.взв.'!B5:E38,3,FALSE)</f>
        <v>#N/A</v>
      </c>
      <c r="D28" s="154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1"/>
      <c r="B29" s="153"/>
      <c r="C29" s="155"/>
      <c r="D29" s="155"/>
      <c r="E29" s="15"/>
      <c r="F29" s="151"/>
      <c r="G29" s="151"/>
      <c r="H29" s="23"/>
      <c r="I29" s="17"/>
      <c r="J29" s="2"/>
      <c r="K29" s="29"/>
    </row>
    <row r="30" spans="1:9" ht="16.5" thickBot="1">
      <c r="A30" s="164">
        <v>4</v>
      </c>
      <c r="B30" s="156" t="str">
        <f>VLOOKUP(A30,'пр.взв.'!B5:E38,2,FALSE)</f>
        <v>GOLBERG Ekaterina</v>
      </c>
      <c r="C30" s="158" t="str">
        <f>VLOOKUP(A30,'пр.взв.'!B5:E38,3,FALSE)</f>
        <v>1980 dvms</v>
      </c>
      <c r="D30" s="158" t="str">
        <f>VLOOKUP(A30,'пр.взв.'!B5:E38,4,FALSE)</f>
        <v>RUS</v>
      </c>
      <c r="E30" s="15"/>
      <c r="F30" s="13"/>
      <c r="G30" s="13"/>
      <c r="H30" s="23"/>
      <c r="I30" s="14"/>
    </row>
    <row r="31" spans="1:9" ht="15.75">
      <c r="A31" s="165"/>
      <c r="B31" s="157"/>
      <c r="C31" s="140"/>
      <c r="D31" s="140"/>
      <c r="E31" s="72"/>
      <c r="F31" s="13"/>
      <c r="G31" s="13"/>
      <c r="H31" s="23"/>
      <c r="I31" s="11"/>
    </row>
    <row r="32" spans="1:9" ht="16.5" customHeight="1" thickBot="1">
      <c r="A32" s="160">
        <v>12</v>
      </c>
      <c r="B32" s="152" t="e">
        <f>VLOOKUP(A32,'пр.взв.'!B5:E38,2,FALSE)</f>
        <v>#N/A</v>
      </c>
      <c r="C32" s="154" t="e">
        <f>VLOOKUP(A32,'пр.взв.'!B5:E38,3,FALSE)</f>
        <v>#N/A</v>
      </c>
      <c r="D32" s="154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61"/>
      <c r="B33" s="153"/>
      <c r="C33" s="155"/>
      <c r="D33" s="155"/>
      <c r="E33" s="15"/>
      <c r="F33" s="19"/>
      <c r="G33" s="17"/>
      <c r="H33" s="25"/>
      <c r="I33" s="11"/>
    </row>
    <row r="34" spans="1:9" ht="16.5" thickBot="1">
      <c r="A34" s="164">
        <v>8</v>
      </c>
      <c r="B34" s="156" t="str">
        <f>VLOOKUP(A34,'пр.взв.'!B5:E38,2,FALSE)</f>
        <v>SADYKOVA  Aida</v>
      </c>
      <c r="C34" s="158">
        <f>VLOOKUP(A34,'пр.взв.'!B5:E38,3,FALSE)</f>
        <v>1994</v>
      </c>
      <c r="D34" s="158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65"/>
      <c r="B35" s="157"/>
      <c r="C35" s="140"/>
      <c r="D35" s="140"/>
      <c r="E35" s="72"/>
      <c r="F35" s="21"/>
      <c r="G35" s="15"/>
      <c r="H35" s="16"/>
      <c r="I35" s="16"/>
    </row>
    <row r="36" spans="1:9" ht="16.5" thickBot="1">
      <c r="A36" s="160">
        <v>16</v>
      </c>
      <c r="B36" s="152" t="e">
        <f>VLOOKUP(A36,'пр.взв.'!B5:E38,2,FALSE)</f>
        <v>#N/A</v>
      </c>
      <c r="C36" s="154" t="e">
        <f>VLOOKUP(A36,'пр.взв.'!B5:E38,3,FALSE)</f>
        <v>#N/A</v>
      </c>
      <c r="D36" s="154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1"/>
      <c r="B37" s="153"/>
      <c r="C37" s="155"/>
      <c r="D37" s="155"/>
      <c r="E37" s="15"/>
      <c r="F37" s="10"/>
      <c r="G37" s="10"/>
      <c r="H37" s="16"/>
      <c r="I37" s="16"/>
    </row>
    <row r="38" spans="1:5" ht="8.25" customHeight="1">
      <c r="A38" s="166"/>
      <c r="E38" s="75"/>
    </row>
    <row r="39" spans="1:9" ht="12.75">
      <c r="A39" s="159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59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59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A17:A18"/>
    <mergeCell ref="B17:B18"/>
    <mergeCell ref="C17:C18"/>
    <mergeCell ref="D17:D18"/>
    <mergeCell ref="A15:A16"/>
    <mergeCell ref="B15:B16"/>
    <mergeCell ref="C15:C16"/>
    <mergeCell ref="D15:D16"/>
    <mergeCell ref="A22:A23"/>
    <mergeCell ref="A24:A25"/>
    <mergeCell ref="A26:A27"/>
    <mergeCell ref="D22:D23"/>
    <mergeCell ref="B24:B25"/>
    <mergeCell ref="A19:A20"/>
    <mergeCell ref="B19:B20"/>
    <mergeCell ref="C19:C20"/>
    <mergeCell ref="D19:D20"/>
    <mergeCell ref="D24:D25"/>
    <mergeCell ref="B26:B27"/>
    <mergeCell ref="C26:C27"/>
    <mergeCell ref="D26:D27"/>
    <mergeCell ref="A38:A39"/>
    <mergeCell ref="B30:B31"/>
    <mergeCell ref="C30:C31"/>
    <mergeCell ref="D30:D31"/>
    <mergeCell ref="A32:A33"/>
    <mergeCell ref="A34:A35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F29:G29"/>
    <mergeCell ref="B32:B33"/>
    <mergeCell ref="C32:C33"/>
    <mergeCell ref="D32:D33"/>
    <mergeCell ref="B28:B29"/>
    <mergeCell ref="D36:D37"/>
    <mergeCell ref="B34:B35"/>
    <mergeCell ref="C34:C35"/>
    <mergeCell ref="D34:D35"/>
    <mergeCell ref="D28:D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0" sqref="A1:H20"/>
    </sheetView>
  </sheetViews>
  <sheetFormatPr defaultColWidth="9.140625" defaultRowHeight="12.75"/>
  <sheetData>
    <row r="1" spans="1:8" ht="46.5" customHeight="1" thickBot="1">
      <c r="A1" s="191" t="str">
        <f>'[2]реквизиты'!$A$2</f>
        <v>of the World Cup Stage by Sambo among men and women and on combat sambo for the prize of The President of Kazakhstan N.A.Nazarbaev</v>
      </c>
      <c r="B1" s="192"/>
      <c r="C1" s="192"/>
      <c r="D1" s="192"/>
      <c r="E1" s="192"/>
      <c r="F1" s="192"/>
      <c r="G1" s="192"/>
      <c r="H1" s="193"/>
    </row>
    <row r="2" spans="1:8" ht="12.75">
      <c r="A2" s="194" t="str">
        <f>'[2]реквизиты'!$A$3</f>
        <v>January 26-29. 2013 , Uralsk, Kazakhstan</v>
      </c>
      <c r="B2" s="194"/>
      <c r="C2" s="194"/>
      <c r="D2" s="194"/>
      <c r="E2" s="194"/>
      <c r="F2" s="194"/>
      <c r="G2" s="194"/>
      <c r="H2" s="194"/>
    </row>
    <row r="3" spans="1:8" ht="18">
      <c r="A3" s="195" t="s">
        <v>25</v>
      </c>
      <c r="B3" s="195"/>
      <c r="C3" s="195"/>
      <c r="D3" s="195"/>
      <c r="E3" s="195"/>
      <c r="F3" s="195"/>
      <c r="G3" s="195"/>
      <c r="H3" s="195"/>
    </row>
    <row r="4" spans="2:8" ht="18">
      <c r="B4" s="103"/>
      <c r="C4" s="196" t="str">
        <f>'пр.взв.'!A4</f>
        <v>Weight category  68  kg </v>
      </c>
      <c r="D4" s="196"/>
      <c r="E4" s="196"/>
      <c r="F4" s="196"/>
      <c r="G4" s="196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7" t="s">
        <v>21</v>
      </c>
      <c r="B6" s="184" t="str">
        <f>VLOOKUP(J6,'пр.взв.'!B7:F70,2,FALSE)</f>
        <v>MOKHNATKINA Marina</v>
      </c>
      <c r="C6" s="184"/>
      <c r="D6" s="184"/>
      <c r="E6" s="184"/>
      <c r="F6" s="184"/>
      <c r="G6" s="184"/>
      <c r="H6" s="177" t="str">
        <f>VLOOKUP(J6,'пр.взв.'!B7:F70,3,FALSE)</f>
        <v>1988 msik</v>
      </c>
      <c r="I6" s="104"/>
      <c r="J6" s="110">
        <f>'пр.хода'!$I$22</f>
        <v>5</v>
      </c>
    </row>
    <row r="7" spans="1:10" ht="18">
      <c r="A7" s="198"/>
      <c r="B7" s="185"/>
      <c r="C7" s="185"/>
      <c r="D7" s="185"/>
      <c r="E7" s="185"/>
      <c r="F7" s="185"/>
      <c r="G7" s="185"/>
      <c r="H7" s="186"/>
      <c r="I7" s="104"/>
      <c r="J7" s="105"/>
    </row>
    <row r="8" spans="1:10" ht="18">
      <c r="A8" s="198"/>
      <c r="B8" s="187" t="str">
        <f>VLOOKUP(J6,'пр.взв.'!B7:F70,4,FALSE)</f>
        <v>RUS</v>
      </c>
      <c r="C8" s="187"/>
      <c r="D8" s="187"/>
      <c r="E8" s="187"/>
      <c r="F8" s="187"/>
      <c r="G8" s="187"/>
      <c r="H8" s="186"/>
      <c r="I8" s="104"/>
      <c r="J8" s="105"/>
    </row>
    <row r="9" spans="1:10" ht="18.75" thickBot="1">
      <c r="A9" s="199"/>
      <c r="B9" s="179"/>
      <c r="C9" s="179"/>
      <c r="D9" s="179"/>
      <c r="E9" s="179"/>
      <c r="F9" s="179"/>
      <c r="G9" s="179"/>
      <c r="H9" s="180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88" t="s">
        <v>22</v>
      </c>
      <c r="B11" s="184" t="str">
        <f>VLOOKUP(J11,'пр.взв.'!B2:F75,2,FALSE)</f>
        <v>KURYSHBAYEVA Dildash</v>
      </c>
      <c r="C11" s="184"/>
      <c r="D11" s="184"/>
      <c r="E11" s="184"/>
      <c r="F11" s="184"/>
      <c r="G11" s="184"/>
      <c r="H11" s="177">
        <f>VLOOKUP(J11,'пр.взв.'!B2:F75,3,FALSE)</f>
        <v>1993</v>
      </c>
      <c r="I11" s="104"/>
      <c r="J11" s="105">
        <f>'пр.хода'!L8</f>
        <v>6</v>
      </c>
    </row>
    <row r="12" spans="1:10" ht="18">
      <c r="A12" s="189"/>
      <c r="B12" s="185"/>
      <c r="C12" s="185"/>
      <c r="D12" s="185"/>
      <c r="E12" s="185"/>
      <c r="F12" s="185"/>
      <c r="G12" s="185"/>
      <c r="H12" s="186"/>
      <c r="I12" s="104"/>
      <c r="J12" s="105"/>
    </row>
    <row r="13" spans="1:10" ht="18">
      <c r="A13" s="189"/>
      <c r="B13" s="187" t="str">
        <f>VLOOKUP(J11,'пр.взв.'!B2:F75,4,FALSE)</f>
        <v>KAZ</v>
      </c>
      <c r="C13" s="187"/>
      <c r="D13" s="187"/>
      <c r="E13" s="187"/>
      <c r="F13" s="187"/>
      <c r="G13" s="187"/>
      <c r="H13" s="186"/>
      <c r="I13" s="104"/>
      <c r="J13" s="105"/>
    </row>
    <row r="14" spans="1:10" ht="18.75" thickBot="1">
      <c r="A14" s="190"/>
      <c r="B14" s="179"/>
      <c r="C14" s="179"/>
      <c r="D14" s="179"/>
      <c r="E14" s="179"/>
      <c r="F14" s="179"/>
      <c r="G14" s="179"/>
      <c r="H14" s="180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1" t="s">
        <v>23</v>
      </c>
      <c r="B16" s="184" t="str">
        <f>VLOOKUP(J16,'пр.взв.'!B1:F80,2,FALSE)</f>
        <v>GOLBERG Ekaterina</v>
      </c>
      <c r="C16" s="184"/>
      <c r="D16" s="184"/>
      <c r="E16" s="184"/>
      <c r="F16" s="184"/>
      <c r="G16" s="184"/>
      <c r="H16" s="177" t="str">
        <f>VLOOKUP(J16,'пр.взв.'!B1:F80,3,FALSE)</f>
        <v>1980 dvms</v>
      </c>
      <c r="I16" s="104"/>
      <c r="J16" s="105">
        <v>4</v>
      </c>
    </row>
    <row r="17" spans="1:10" ht="18">
      <c r="A17" s="182"/>
      <c r="B17" s="185"/>
      <c r="C17" s="185"/>
      <c r="D17" s="185"/>
      <c r="E17" s="185"/>
      <c r="F17" s="185"/>
      <c r="G17" s="185"/>
      <c r="H17" s="186"/>
      <c r="I17" s="104"/>
      <c r="J17" s="105"/>
    </row>
    <row r="18" spans="1:10" ht="18">
      <c r="A18" s="182"/>
      <c r="B18" s="187" t="str">
        <f>VLOOKUP(J16,'пр.взв.'!B1:F80,4,FALSE)</f>
        <v>RUS</v>
      </c>
      <c r="C18" s="187"/>
      <c r="D18" s="187"/>
      <c r="E18" s="187"/>
      <c r="F18" s="187"/>
      <c r="G18" s="187"/>
      <c r="H18" s="186"/>
      <c r="I18" s="104"/>
      <c r="J18" s="105"/>
    </row>
    <row r="19" spans="1:10" ht="18.75" thickBot="1">
      <c r="A19" s="183"/>
      <c r="B19" s="179"/>
      <c r="C19" s="179"/>
      <c r="D19" s="179"/>
      <c r="E19" s="179"/>
      <c r="F19" s="179"/>
      <c r="G19" s="179"/>
      <c r="H19" s="180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1" t="s">
        <v>23</v>
      </c>
      <c r="B21" s="184" t="e">
        <f>VLOOKUP(J21,'пр.взв.'!B2:F85,2,FALSE)</f>
        <v>#N/A</v>
      </c>
      <c r="C21" s="184"/>
      <c r="D21" s="184"/>
      <c r="E21" s="184"/>
      <c r="F21" s="184"/>
      <c r="G21" s="184"/>
      <c r="H21" s="177" t="e">
        <f>VLOOKUP(J21,'пр.взв.'!B2:F85,3,FALSE)</f>
        <v>#N/A</v>
      </c>
      <c r="I21" s="104"/>
      <c r="J21" s="105"/>
    </row>
    <row r="22" spans="1:10" ht="18" hidden="1">
      <c r="A22" s="182"/>
      <c r="B22" s="185"/>
      <c r="C22" s="185"/>
      <c r="D22" s="185"/>
      <c r="E22" s="185"/>
      <c r="F22" s="185"/>
      <c r="G22" s="185"/>
      <c r="H22" s="186"/>
      <c r="I22" s="104"/>
      <c r="J22" s="105"/>
    </row>
    <row r="23" spans="1:9" ht="18" hidden="1">
      <c r="A23" s="182"/>
      <c r="B23" s="187" t="e">
        <f>VLOOKUP(J21,'пр.взв.'!B2:F85,4,FALSE)</f>
        <v>#N/A</v>
      </c>
      <c r="C23" s="187"/>
      <c r="D23" s="187"/>
      <c r="E23" s="187"/>
      <c r="F23" s="187"/>
      <c r="G23" s="187"/>
      <c r="H23" s="186"/>
      <c r="I23" s="104"/>
    </row>
    <row r="24" spans="1:9" ht="18.75" hidden="1" thickBot="1">
      <c r="A24" s="183"/>
      <c r="B24" s="179"/>
      <c r="C24" s="179"/>
      <c r="D24" s="179"/>
      <c r="E24" s="179"/>
      <c r="F24" s="179"/>
      <c r="G24" s="179"/>
      <c r="H24" s="180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75"/>
      <c r="B28" s="176"/>
      <c r="C28" s="176"/>
      <c r="D28" s="176"/>
      <c r="E28" s="176"/>
      <c r="F28" s="176"/>
      <c r="G28" s="176"/>
      <c r="H28" s="177"/>
    </row>
    <row r="29" spans="1:8" ht="13.5" customHeight="1" thickBot="1">
      <c r="A29" s="178"/>
      <c r="B29" s="179"/>
      <c r="C29" s="179"/>
      <c r="D29" s="179"/>
      <c r="E29" s="179"/>
      <c r="F29" s="179"/>
      <c r="G29" s="179"/>
      <c r="H29" s="180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B18:H19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A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18" t="s">
        <v>6</v>
      </c>
      <c r="E1" s="218"/>
      <c r="F1" s="218"/>
      <c r="G1" s="218"/>
      <c r="H1" s="218"/>
      <c r="I1" s="218"/>
      <c r="J1" s="218"/>
      <c r="K1" s="218"/>
      <c r="L1" s="62"/>
      <c r="O1" s="43"/>
      <c r="P1" s="43"/>
      <c r="Q1" s="43"/>
      <c r="R1" s="43"/>
    </row>
    <row r="2" spans="2:19" ht="50.25" customHeight="1">
      <c r="B2" s="63"/>
      <c r="D2" s="219" t="str">
        <f>'пр.взв.'!A3</f>
        <v>of the World Cup Stage by Sambo among men and women and on combat sambo for the prize of The President of Kazakhstan N.A.Nazarbaev</v>
      </c>
      <c r="E2" s="219"/>
      <c r="F2" s="219"/>
      <c r="G2" s="219"/>
      <c r="H2" s="219"/>
      <c r="I2" s="219"/>
      <c r="J2" s="219"/>
      <c r="K2" s="219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0" t="str">
        <f>'[2]реквизиты'!$A$3</f>
        <v>January 26-29. 2013 , Uralsk, Kazakhstan</v>
      </c>
      <c r="E3" s="220"/>
      <c r="F3" s="220"/>
      <c r="G3" s="220"/>
      <c r="H3" s="220"/>
      <c r="I3" s="220"/>
      <c r="J3" s="220"/>
      <c r="K3" s="220"/>
      <c r="L3" s="65"/>
      <c r="M3" s="65"/>
    </row>
    <row r="4" spans="4:13" ht="19.5" customHeight="1" thickBot="1">
      <c r="D4" s="211" t="str">
        <f>'пр.взв.'!A4</f>
        <v>Weight category  68  kg </v>
      </c>
      <c r="E4" s="212"/>
      <c r="F4" s="212"/>
      <c r="G4" s="212"/>
      <c r="H4" s="212"/>
      <c r="I4" s="212"/>
      <c r="J4" s="212"/>
      <c r="K4" s="213"/>
      <c r="M4" s="58"/>
    </row>
    <row r="5" spans="1:3" ht="12.75" customHeight="1" thickBot="1">
      <c r="A5" s="167" t="s">
        <v>0</v>
      </c>
      <c r="B5" s="167"/>
      <c r="C5" s="4"/>
    </row>
    <row r="6" spans="1:14" ht="12.75" customHeight="1" thickBot="1">
      <c r="A6" s="164">
        <v>1</v>
      </c>
      <c r="B6" s="223" t="str">
        <f>VLOOKUP(A6,'пр.взв.'!B7:E38,2,FALSE)</f>
        <v>ERJIGIT Kalamkas</v>
      </c>
      <c r="C6" s="162">
        <f>VLOOKUP(A6,'пр.взв.'!B7:E38,3,FALSE)</f>
        <v>1994</v>
      </c>
      <c r="D6" s="162" t="str">
        <f>VLOOKUP(A6,'пр.взв.'!B7:E38,4,FALSE)</f>
        <v>KAZ</v>
      </c>
      <c r="E6" s="10"/>
      <c r="F6" s="11"/>
      <c r="G6" s="11"/>
      <c r="H6" s="11"/>
      <c r="I6" s="11"/>
      <c r="J6" s="11"/>
      <c r="K6" s="214">
        <v>1</v>
      </c>
      <c r="L6" s="222" t="s">
        <v>47</v>
      </c>
      <c r="M6" s="227" t="str">
        <f>'пр.взв.'!C15</f>
        <v>MOKHNATKINA Marina</v>
      </c>
      <c r="N6" s="158" t="str">
        <f>'пр.взв.'!E15</f>
        <v>RUS</v>
      </c>
    </row>
    <row r="7" spans="1:14" ht="12.75" customHeight="1">
      <c r="A7" s="165"/>
      <c r="B7" s="224"/>
      <c r="C7" s="163"/>
      <c r="D7" s="163"/>
      <c r="E7" s="72" t="s">
        <v>46</v>
      </c>
      <c r="F7" s="13"/>
      <c r="G7" s="13"/>
      <c r="H7" s="55"/>
      <c r="K7" s="215"/>
      <c r="L7" s="217"/>
      <c r="M7" s="228"/>
      <c r="N7" s="140"/>
    </row>
    <row r="8" spans="1:14" ht="12.75" customHeight="1" thickBot="1">
      <c r="A8" s="165">
        <v>9</v>
      </c>
      <c r="B8" s="225" t="str">
        <f>VLOOKUP(A8,'пр.взв.'!B7:E38,2,FALSE)</f>
        <v>BEKTASKYZY Zere</v>
      </c>
      <c r="C8" s="163">
        <f>VLOOKUP(A8,'пр.взв.'!B7:E38,3,FALSE)</f>
        <v>1994</v>
      </c>
      <c r="D8" s="163" t="str">
        <f>VLOOKUP(A8,'пр.взв.'!B7:E38,4,FALSE)</f>
        <v>KAZ</v>
      </c>
      <c r="E8" s="109"/>
      <c r="F8" s="18"/>
      <c r="G8" s="13"/>
      <c r="H8" s="11"/>
      <c r="K8" s="215">
        <v>2</v>
      </c>
      <c r="L8" s="216">
        <v>6</v>
      </c>
      <c r="M8" s="229" t="str">
        <f>VLOOKUP(L8,'пр.взв.'!B7:E38,2,FALSE)</f>
        <v>KURYSHBAYEVA Dildash</v>
      </c>
      <c r="N8" s="230" t="str">
        <f>VLOOKUP(L8,'пр.взв.'!B7:E38,4,FALSE)</f>
        <v>KAZ</v>
      </c>
    </row>
    <row r="9" spans="1:14" ht="12.75" customHeight="1" thickBot="1">
      <c r="A9" s="172"/>
      <c r="B9" s="226"/>
      <c r="C9" s="141"/>
      <c r="D9" s="141"/>
      <c r="E9" s="15"/>
      <c r="F9" s="19"/>
      <c r="G9" s="72" t="s">
        <v>47</v>
      </c>
      <c r="H9" s="11"/>
      <c r="K9" s="215"/>
      <c r="L9" s="217"/>
      <c r="M9" s="228"/>
      <c r="N9" s="233"/>
    </row>
    <row r="10" spans="1:14" ht="12.75" customHeight="1" thickBot="1">
      <c r="A10" s="164">
        <v>5</v>
      </c>
      <c r="B10" s="223" t="str">
        <f>VLOOKUP(A10,'пр.взв.'!B7:E38,2,FALSE)</f>
        <v>MOKHNATKINA Marina</v>
      </c>
      <c r="C10" s="162" t="str">
        <f>VLOOKUP(A10,'пр.взв.'!B7:E38,3,FALSE)</f>
        <v>1988 msik</v>
      </c>
      <c r="D10" s="158" t="str">
        <f>VLOOKUP(A10,'пр.взв.'!B7:E38,4,FALSE)</f>
        <v>RUS</v>
      </c>
      <c r="E10" s="10"/>
      <c r="F10" s="19"/>
      <c r="G10" s="109"/>
      <c r="H10" s="24"/>
      <c r="I10" s="11"/>
      <c r="K10" s="215">
        <v>3</v>
      </c>
      <c r="L10" s="216" t="str">
        <f>C45</f>
        <v>4</v>
      </c>
      <c r="M10" s="229" t="str">
        <f>'пр.взв.'!C13</f>
        <v>GOLBERG Ekaterina</v>
      </c>
      <c r="N10" s="234" t="str">
        <f>'пр.взв.'!E13</f>
        <v>RUS</v>
      </c>
    </row>
    <row r="11" spans="1:14" ht="12.75" customHeight="1">
      <c r="A11" s="165"/>
      <c r="B11" s="224"/>
      <c r="C11" s="163"/>
      <c r="D11" s="140"/>
      <c r="E11" s="72" t="s">
        <v>47</v>
      </c>
      <c r="F11" s="22"/>
      <c r="G11" s="13"/>
      <c r="H11" s="23"/>
      <c r="I11" s="11"/>
      <c r="J11" s="11"/>
      <c r="K11" s="215"/>
      <c r="L11" s="217"/>
      <c r="M11" s="228"/>
      <c r="N11" s="116"/>
    </row>
    <row r="12" spans="1:14" ht="12.75" customHeight="1" thickBot="1">
      <c r="A12" s="165">
        <v>13</v>
      </c>
      <c r="B12" s="207" t="e">
        <f>VLOOKUP(A12,'пр.взв.'!B7:E38,2,FALSE)</f>
        <v>#N/A</v>
      </c>
      <c r="C12" s="154" t="e">
        <f>VLOOKUP(A12,'пр.взв.'!B7:E38,3,FALSE)</f>
        <v>#N/A</v>
      </c>
      <c r="D12" s="154" t="e">
        <f>VLOOKUP(A12,'пр.взв.'!B7:E38,4,FALSE)</f>
        <v>#N/A</v>
      </c>
      <c r="E12" s="109"/>
      <c r="F12" s="13"/>
      <c r="G12" s="13"/>
      <c r="H12" s="23"/>
      <c r="I12" s="26"/>
      <c r="J12" s="27"/>
      <c r="K12" s="215">
        <v>4</v>
      </c>
      <c r="L12" s="216">
        <v>3</v>
      </c>
      <c r="M12" s="229" t="str">
        <f>VLOOKUP(L12,'пр.взв.'!B7:E38,2,FALSE)</f>
        <v>PAIM-KRASKOVSKAYA Anzela</v>
      </c>
      <c r="N12" s="163" t="str">
        <f>VLOOKUP(L12,'пр.взв.'!B7:E38,4,FALSE)</f>
        <v>BLR</v>
      </c>
    </row>
    <row r="13" spans="1:14" ht="12.75" customHeight="1" thickBot="1">
      <c r="A13" s="172"/>
      <c r="B13" s="208"/>
      <c r="C13" s="155"/>
      <c r="D13" s="155"/>
      <c r="E13" s="15"/>
      <c r="F13" s="151"/>
      <c r="G13" s="151"/>
      <c r="H13" s="23"/>
      <c r="I13" s="113">
        <v>5</v>
      </c>
      <c r="J13" s="11"/>
      <c r="K13" s="215"/>
      <c r="L13" s="217"/>
      <c r="M13" s="228"/>
      <c r="N13" s="140"/>
    </row>
    <row r="14" spans="1:14" ht="12.75" customHeight="1" thickBot="1">
      <c r="A14" s="164">
        <v>3</v>
      </c>
      <c r="B14" s="223" t="str">
        <f>VLOOKUP(A14,'пр.взв.'!B7:E38,2,FALSE)</f>
        <v>PAIM-KRASKOVSKAYA Anzela</v>
      </c>
      <c r="C14" s="158">
        <f>VLOOKUP(A14,'пр.взв.'!B7:E38,3,FALSE)</f>
        <v>1980</v>
      </c>
      <c r="D14" s="158" t="str">
        <f>VLOOKUP(A14,'пр.взв.'!B7:E38,4,FALSE)</f>
        <v>BLR</v>
      </c>
      <c r="E14" s="10"/>
      <c r="F14" s="13"/>
      <c r="G14" s="13"/>
      <c r="H14" s="23"/>
      <c r="I14" s="109"/>
      <c r="J14" s="11"/>
      <c r="K14" s="221" t="s">
        <v>45</v>
      </c>
      <c r="L14" s="216">
        <v>9</v>
      </c>
      <c r="M14" s="231" t="str">
        <f>VLOOKUP(L14,'пр.взв.'!B7:E38,2,FALSE)</f>
        <v>BEKTASKYZY Zere</v>
      </c>
      <c r="N14" s="230" t="str">
        <f>VLOOKUP(L14,'пр.взв.'!B7:E38,4,FALSE)</f>
        <v>KAZ</v>
      </c>
    </row>
    <row r="15" spans="1:14" ht="12.75" customHeight="1">
      <c r="A15" s="165"/>
      <c r="B15" s="224"/>
      <c r="C15" s="140"/>
      <c r="D15" s="140"/>
      <c r="E15" s="72" t="s">
        <v>48</v>
      </c>
      <c r="F15" s="13"/>
      <c r="G15" s="13"/>
      <c r="H15" s="23"/>
      <c r="I15" s="73"/>
      <c r="J15" s="11"/>
      <c r="K15" s="221"/>
      <c r="L15" s="217"/>
      <c r="M15" s="232"/>
      <c r="N15" s="140"/>
    </row>
    <row r="16" spans="1:14" ht="12.75" customHeight="1" thickBot="1">
      <c r="A16" s="165">
        <v>11</v>
      </c>
      <c r="B16" s="207" t="e">
        <f>VLOOKUP(A16,'пр.взв.'!B7:E38,2,FALSE)</f>
        <v>#N/A</v>
      </c>
      <c r="C16" s="154" t="e">
        <f>VLOOKUP(A16,'пр.взв.'!B7:E38,3,FALSE)</f>
        <v>#N/A</v>
      </c>
      <c r="D16" s="154" t="e">
        <f>VLOOKUP(A16,'пр.взв.'!B7:E38,4,FALSE)</f>
        <v>#N/A</v>
      </c>
      <c r="E16" s="109"/>
      <c r="F16" s="18"/>
      <c r="G16" s="13"/>
      <c r="H16" s="23"/>
      <c r="I16" s="23"/>
      <c r="J16" s="11"/>
      <c r="K16" s="221" t="s">
        <v>45</v>
      </c>
      <c r="L16" s="216">
        <v>7</v>
      </c>
      <c r="M16" s="229" t="str">
        <f>VLOOKUP(L16,'пр.взв.'!B7:E38,2,FALSE)</f>
        <v>SHAKRATOVA Indira</v>
      </c>
      <c r="N16" s="230" t="str">
        <f>VLOOKUP(L16,'пр.взв.'!B7:E38,4,FALSE)</f>
        <v>KAZ</v>
      </c>
    </row>
    <row r="17" spans="1:14" ht="12.75" customHeight="1" thickBot="1">
      <c r="A17" s="172"/>
      <c r="B17" s="208"/>
      <c r="C17" s="155"/>
      <c r="D17" s="155"/>
      <c r="E17" s="15"/>
      <c r="F17" s="19"/>
      <c r="G17" s="72" t="s">
        <v>48</v>
      </c>
      <c r="H17" s="25"/>
      <c r="I17" s="23"/>
      <c r="J17" s="11"/>
      <c r="K17" s="221"/>
      <c r="L17" s="217"/>
      <c r="M17" s="228"/>
      <c r="N17" s="140"/>
    </row>
    <row r="18" spans="1:14" ht="12.75" customHeight="1" thickBot="1">
      <c r="A18" s="164">
        <v>7</v>
      </c>
      <c r="B18" s="223" t="str">
        <f>VLOOKUP(A18,'пр.взв.'!B7:E38,2,FALSE)</f>
        <v>SHAKRATOVA Indira</v>
      </c>
      <c r="C18" s="158">
        <f>VLOOKUP(A18,'пр.взв.'!B7:E38,3,FALSE)</f>
        <v>1987</v>
      </c>
      <c r="D18" s="158" t="str">
        <f>VLOOKUP(A18,'пр.взв.'!B7:E38,4,FALSE)</f>
        <v>KAZ</v>
      </c>
      <c r="E18" s="10"/>
      <c r="F18" s="20"/>
      <c r="G18" s="109"/>
      <c r="H18" s="8"/>
      <c r="I18" s="40"/>
      <c r="J18" s="8"/>
      <c r="K18" s="221" t="s">
        <v>45</v>
      </c>
      <c r="L18" s="216">
        <v>2</v>
      </c>
      <c r="M18" s="229" t="str">
        <f>VLOOKUP(L18,'пр.взв.'!B7:E38,2,FALSE)</f>
        <v>KULNEVA  Alla</v>
      </c>
      <c r="N18" s="230" t="str">
        <f>VLOOKUP(L18,'пр.взв.'!B7:E38,4,FALSE)</f>
        <v>RUS</v>
      </c>
    </row>
    <row r="19" spans="1:14" ht="12.75" customHeight="1">
      <c r="A19" s="165"/>
      <c r="B19" s="224"/>
      <c r="C19" s="140"/>
      <c r="D19" s="140"/>
      <c r="E19" s="72" t="s">
        <v>49</v>
      </c>
      <c r="F19" s="21"/>
      <c r="G19" s="15"/>
      <c r="H19" s="16"/>
      <c r="I19" s="23"/>
      <c r="J19" s="16"/>
      <c r="K19" s="221"/>
      <c r="L19" s="217"/>
      <c r="M19" s="228"/>
      <c r="N19" s="140"/>
    </row>
    <row r="20" spans="1:14" ht="13.5" customHeight="1" thickBot="1">
      <c r="A20" s="165">
        <v>15</v>
      </c>
      <c r="B20" s="207" t="e">
        <f>VLOOKUP(A20,'пр.взв.'!B7:E38,2,FALSE)</f>
        <v>#N/A</v>
      </c>
      <c r="C20" s="154" t="e">
        <f>VLOOKUP(A20,'пр.взв.'!B7:E38,3,FALSE)</f>
        <v>#N/A</v>
      </c>
      <c r="D20" s="154" t="e">
        <f>VLOOKUP(A20,'пр.взв.'!B7:E38,4,FALSE)</f>
        <v>#N/A</v>
      </c>
      <c r="E20" s="109"/>
      <c r="F20" s="15"/>
      <c r="G20" s="15"/>
      <c r="H20" s="16"/>
      <c r="I20" s="23"/>
      <c r="J20" s="16"/>
      <c r="K20" s="221" t="s">
        <v>45</v>
      </c>
      <c r="L20" s="216">
        <v>8</v>
      </c>
      <c r="M20" s="229" t="str">
        <f>VLOOKUP(L20,'пр.взв.'!B7:E38,2,FALSE)</f>
        <v>SADYKOVA  Aida</v>
      </c>
      <c r="N20" s="230" t="str">
        <f>VLOOKUP(L20,'пр.взв.'!B7:E38,4,FALSE)</f>
        <v>KAZ</v>
      </c>
    </row>
    <row r="21" spans="1:14" ht="12" customHeight="1" thickBot="1">
      <c r="A21" s="172"/>
      <c r="B21" s="208"/>
      <c r="C21" s="155"/>
      <c r="D21" s="155"/>
      <c r="E21" s="15"/>
      <c r="F21" s="10"/>
      <c r="G21" s="10"/>
      <c r="H21" s="16"/>
      <c r="I21" s="23"/>
      <c r="J21" s="16"/>
      <c r="K21" s="221"/>
      <c r="L21" s="217"/>
      <c r="M21" s="228"/>
      <c r="N21" s="140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5</v>
      </c>
      <c r="K22" s="221" t="s">
        <v>46</v>
      </c>
      <c r="L22" s="216">
        <v>1</v>
      </c>
      <c r="M22" s="229" t="str">
        <f>VLOOKUP(L22,'пр.взв.'!B7:E38,2,FALSE)</f>
        <v>ERJIGIT Kalamkas</v>
      </c>
      <c r="N22" s="230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21"/>
      <c r="L23" s="217"/>
      <c r="M23" s="228"/>
      <c r="N23" s="140"/>
    </row>
    <row r="24" spans="1:14" ht="12" customHeight="1" thickBot="1">
      <c r="A24" s="164">
        <v>2</v>
      </c>
      <c r="B24" s="223" t="str">
        <f>VLOOKUP(A24,'пр.взв.'!B7:E38,2,FALSE)</f>
        <v>KULNEVA  Alla</v>
      </c>
      <c r="C24" s="162" t="str">
        <f>VLOOKUP(A24,'пр.взв.'!B7:E38,3,FALSE)</f>
        <v>1991 ms</v>
      </c>
      <c r="D24" s="162" t="str">
        <f>VLOOKUP(A24,'пр.взв.'!B7:E38,4,FALSE)</f>
        <v>RUS</v>
      </c>
      <c r="E24" s="10"/>
      <c r="F24" s="11"/>
      <c r="G24" s="11"/>
      <c r="H24" s="11"/>
      <c r="I24" s="23"/>
      <c r="K24" s="204">
        <v>10</v>
      </c>
      <c r="L24" s="205"/>
      <c r="M24" s="209" t="e">
        <f>VLOOKUP(L24,'пр.взв.'!B7:E38,2,FALSE)</f>
        <v>#N/A</v>
      </c>
      <c r="N24" s="205" t="e">
        <f>VLOOKUP(L24,'пр.взв.'!B7:E38,4,FALSE)</f>
        <v>#N/A</v>
      </c>
    </row>
    <row r="25" spans="1:14" ht="12" customHeight="1">
      <c r="A25" s="165"/>
      <c r="B25" s="224"/>
      <c r="C25" s="163"/>
      <c r="D25" s="163"/>
      <c r="E25" s="72" t="s">
        <v>50</v>
      </c>
      <c r="F25" s="13"/>
      <c r="G25" s="13"/>
      <c r="H25" s="55"/>
      <c r="I25" s="30"/>
      <c r="K25" s="204"/>
      <c r="L25" s="206"/>
      <c r="M25" s="210"/>
      <c r="N25" s="206"/>
    </row>
    <row r="26" spans="1:14" ht="12" customHeight="1" thickBot="1">
      <c r="A26" s="165">
        <v>10</v>
      </c>
      <c r="B26" s="207" t="e">
        <f>VLOOKUP(A26,'пр.взв.'!B7:E38,2,FALSE)</f>
        <v>#N/A</v>
      </c>
      <c r="C26" s="154" t="e">
        <f>VLOOKUP(A26,'пр.взв.'!B7:E38,3,FALSE)</f>
        <v>#N/A</v>
      </c>
      <c r="D26" s="154" t="e">
        <f>VLOOKUP(A26,'пр.взв.'!B7:E38,4,FALSE)</f>
        <v>#N/A</v>
      </c>
      <c r="E26" s="109"/>
      <c r="F26" s="18"/>
      <c r="G26" s="13"/>
      <c r="H26" s="11"/>
      <c r="I26" s="30"/>
      <c r="K26" s="204">
        <v>11</v>
      </c>
      <c r="L26" s="205"/>
      <c r="M26" s="209" t="e">
        <f>VLOOKUP(L26,'пр.взв.'!B7:E38,2,FALSE)</f>
        <v>#N/A</v>
      </c>
      <c r="N26" s="205" t="e">
        <f>VLOOKUP(L26,'пр.взв.'!B7:E38,4,FALSE)</f>
        <v>#N/A</v>
      </c>
    </row>
    <row r="27" spans="1:14" ht="12" customHeight="1" thickBot="1">
      <c r="A27" s="172"/>
      <c r="B27" s="208"/>
      <c r="C27" s="155"/>
      <c r="D27" s="155"/>
      <c r="E27" s="15"/>
      <c r="F27" s="19"/>
      <c r="G27" s="72" t="s">
        <v>51</v>
      </c>
      <c r="H27" s="11"/>
      <c r="I27" s="30"/>
      <c r="K27" s="204"/>
      <c r="L27" s="206"/>
      <c r="M27" s="210"/>
      <c r="N27" s="206"/>
    </row>
    <row r="28" spans="1:14" ht="12" customHeight="1" thickBot="1">
      <c r="A28" s="164">
        <v>6</v>
      </c>
      <c r="B28" s="223" t="str">
        <f>VLOOKUP(A28,'пр.взв.'!B7:E38,2,FALSE)</f>
        <v>KURYSHBAYEVA Dildash</v>
      </c>
      <c r="C28" s="162">
        <f>VLOOKUP(A28,'пр.взв.'!B7:E38,3,FALSE)</f>
        <v>1993</v>
      </c>
      <c r="D28" s="158" t="str">
        <f>VLOOKUP(A28,'пр.взв.'!B7:E38,4,FALSE)</f>
        <v>KAZ</v>
      </c>
      <c r="E28" s="10"/>
      <c r="F28" s="19"/>
      <c r="G28" s="109"/>
      <c r="H28" s="24"/>
      <c r="I28" s="23"/>
      <c r="K28" s="204">
        <v>12</v>
      </c>
      <c r="L28" s="205"/>
      <c r="M28" s="209" t="e">
        <f>VLOOKUP(L28,'пр.взв.'!B7:E38,2,FALSE)</f>
        <v>#N/A</v>
      </c>
      <c r="N28" s="205" t="e">
        <f>VLOOKUP(L28,'пр.взв.'!B7:E38,4,FALSE)</f>
        <v>#N/A</v>
      </c>
    </row>
    <row r="29" spans="1:14" ht="12" customHeight="1">
      <c r="A29" s="165"/>
      <c r="B29" s="224"/>
      <c r="C29" s="163"/>
      <c r="D29" s="140"/>
      <c r="E29" s="72" t="s">
        <v>51</v>
      </c>
      <c r="F29" s="22"/>
      <c r="G29" s="13"/>
      <c r="H29" s="23"/>
      <c r="I29" s="23"/>
      <c r="J29" s="11"/>
      <c r="K29" s="204"/>
      <c r="L29" s="206"/>
      <c r="M29" s="210"/>
      <c r="N29" s="206"/>
    </row>
    <row r="30" spans="1:14" ht="12" customHeight="1" thickBot="1">
      <c r="A30" s="165">
        <v>14</v>
      </c>
      <c r="B30" s="207" t="e">
        <f>VLOOKUP(A30,'пр.взв.'!B7:E38,2,FALSE)</f>
        <v>#N/A</v>
      </c>
      <c r="C30" s="154" t="e">
        <f>VLOOKUP(A30,'пр.взв.'!B7:E38,3,FALSE)</f>
        <v>#N/A</v>
      </c>
      <c r="D30" s="154" t="e">
        <f>VLOOKUP(A30,'пр.взв.'!B7:E38,4,FALSE)</f>
        <v>#N/A</v>
      </c>
      <c r="E30" s="109"/>
      <c r="F30" s="13"/>
      <c r="G30" s="13"/>
      <c r="H30" s="23"/>
      <c r="I30" s="71"/>
      <c r="J30" s="27"/>
      <c r="K30" s="204">
        <v>13</v>
      </c>
      <c r="L30" s="205"/>
      <c r="M30" s="209" t="e">
        <f>VLOOKUP(L30,'пр.взв.'!B7:E38,2,FALSE)</f>
        <v>#N/A</v>
      </c>
      <c r="N30" s="205" t="e">
        <f>VLOOKUP(L30,'пр.взв.'!B7:E38,4,FALSE)</f>
        <v>#N/A</v>
      </c>
    </row>
    <row r="31" spans="1:14" ht="12" customHeight="1" thickBot="1">
      <c r="A31" s="172"/>
      <c r="B31" s="208"/>
      <c r="C31" s="155"/>
      <c r="D31" s="155"/>
      <c r="E31" s="15"/>
      <c r="F31" s="151"/>
      <c r="G31" s="151"/>
      <c r="H31" s="23"/>
      <c r="I31" s="113">
        <v>6</v>
      </c>
      <c r="J31" s="11"/>
      <c r="K31" s="204"/>
      <c r="L31" s="206"/>
      <c r="M31" s="210"/>
      <c r="N31" s="206"/>
    </row>
    <row r="32" spans="1:14" ht="12" customHeight="1" thickBot="1">
      <c r="A32" s="164">
        <v>4</v>
      </c>
      <c r="B32" s="223" t="str">
        <f>VLOOKUP(A32,'пр.взв.'!B7:E38,2,FALSE)</f>
        <v>GOLBERG Ekaterina</v>
      </c>
      <c r="C32" s="158" t="str">
        <f>VLOOKUP(A32,'пр.взв.'!B7:E38,3,FALSE)</f>
        <v>1980 dvms</v>
      </c>
      <c r="D32" s="158" t="str">
        <f>VLOOKUP(A32,'пр.взв.'!B7:E38,4,FALSE)</f>
        <v>RUS</v>
      </c>
      <c r="E32" s="10"/>
      <c r="F32" s="13"/>
      <c r="G32" s="13"/>
      <c r="H32" s="23"/>
      <c r="I32" s="109"/>
      <c r="J32" s="11"/>
      <c r="K32" s="204">
        <v>14</v>
      </c>
      <c r="L32" s="205"/>
      <c r="M32" s="209" t="e">
        <f>VLOOKUP(L32,'пр.взв.'!B7:E38,2,FALSE)</f>
        <v>#N/A</v>
      </c>
      <c r="N32" s="205" t="e">
        <f>VLOOKUP(L32,'пр.взв.'!B7:E38,4,FALSE)</f>
        <v>#N/A</v>
      </c>
    </row>
    <row r="33" spans="1:14" ht="12" customHeight="1">
      <c r="A33" s="165"/>
      <c r="B33" s="224"/>
      <c r="C33" s="140"/>
      <c r="D33" s="140"/>
      <c r="E33" s="72" t="s">
        <v>52</v>
      </c>
      <c r="F33" s="13"/>
      <c r="G33" s="13"/>
      <c r="H33" s="23"/>
      <c r="I33" s="11"/>
      <c r="J33" s="11"/>
      <c r="K33" s="204"/>
      <c r="L33" s="206"/>
      <c r="M33" s="210"/>
      <c r="N33" s="206"/>
    </row>
    <row r="34" spans="1:14" ht="12" customHeight="1" thickBot="1">
      <c r="A34" s="165">
        <v>12</v>
      </c>
      <c r="B34" s="207" t="e">
        <f>VLOOKUP(A34,'пр.взв.'!B7:E38,2,FALSE)</f>
        <v>#N/A</v>
      </c>
      <c r="C34" s="154" t="e">
        <f>VLOOKUP(A34,'пр.взв.'!B7:E38,3,FALSE)</f>
        <v>#N/A</v>
      </c>
      <c r="D34" s="154" t="e">
        <f>VLOOKUP(A34,'пр.взв.'!B7:E38,4,FALSE)</f>
        <v>#N/A</v>
      </c>
      <c r="E34" s="109"/>
      <c r="F34" s="18"/>
      <c r="G34" s="13"/>
      <c r="H34" s="23"/>
      <c r="I34" s="11"/>
      <c r="J34" s="11"/>
      <c r="K34" s="204">
        <v>15</v>
      </c>
      <c r="L34" s="205"/>
      <c r="M34" s="209" t="e">
        <f>VLOOKUP(L34,'пр.взв.'!B7:E38,2,FALSE)</f>
        <v>#N/A</v>
      </c>
      <c r="N34" s="205" t="e">
        <f>VLOOKUP(L34,'пр.взв.'!B7:E38,4,FALSE)</f>
        <v>#N/A</v>
      </c>
    </row>
    <row r="35" spans="1:14" ht="12" customHeight="1" thickBot="1">
      <c r="A35" s="172"/>
      <c r="B35" s="208"/>
      <c r="C35" s="155"/>
      <c r="D35" s="155"/>
      <c r="E35" s="15"/>
      <c r="F35" s="19"/>
      <c r="G35" s="72" t="s">
        <v>52</v>
      </c>
      <c r="H35" s="25"/>
      <c r="I35" s="11"/>
      <c r="J35" s="11"/>
      <c r="K35" s="204"/>
      <c r="L35" s="206"/>
      <c r="M35" s="210"/>
      <c r="N35" s="206"/>
    </row>
    <row r="36" spans="1:16" ht="13.5" customHeight="1" thickBot="1">
      <c r="A36" s="164">
        <v>8</v>
      </c>
      <c r="B36" s="223" t="str">
        <f>VLOOKUP(A36,'пр.взв.'!B7:E38,2,FALSE)</f>
        <v>SADYKOVA  Aida</v>
      </c>
      <c r="C36" s="158">
        <f>VLOOKUP(A36,'пр.взв.'!B7:E38,3,FALSE)</f>
        <v>1994</v>
      </c>
      <c r="D36" s="158" t="str">
        <f>VLOOKUP(A36,'пр.взв.'!B7:E38,4,FALSE)</f>
        <v>KAZ</v>
      </c>
      <c r="E36" s="10"/>
      <c r="F36" s="20"/>
      <c r="G36" s="109"/>
      <c r="H36" s="8"/>
      <c r="I36" s="8"/>
      <c r="J36" s="11"/>
      <c r="K36" s="204">
        <v>16</v>
      </c>
      <c r="L36" s="205"/>
      <c r="M36" s="209" t="e">
        <f>VLOOKUP(L36,'пр.взв.'!B7:E42,2,FALSE)</f>
        <v>#N/A</v>
      </c>
      <c r="N36" s="205" t="e">
        <f>VLOOKUP(L36,'пр.взв.'!B7:E42,4,FALSE)</f>
        <v>#N/A</v>
      </c>
      <c r="O36" s="56"/>
      <c r="P36" s="3"/>
    </row>
    <row r="37" spans="1:16" ht="11.25" customHeight="1">
      <c r="A37" s="165"/>
      <c r="B37" s="224"/>
      <c r="C37" s="140"/>
      <c r="D37" s="140"/>
      <c r="E37" s="72" t="s">
        <v>53</v>
      </c>
      <c r="F37" s="21"/>
      <c r="G37" s="15"/>
      <c r="H37" s="16"/>
      <c r="I37" s="16"/>
      <c r="J37" s="11"/>
      <c r="K37" s="204"/>
      <c r="L37" s="206"/>
      <c r="M37" s="210"/>
      <c r="N37" s="206"/>
      <c r="P37" s="3"/>
    </row>
    <row r="38" spans="1:16" ht="12.75" customHeight="1" thickBot="1">
      <c r="A38" s="165">
        <v>16</v>
      </c>
      <c r="B38" s="207" t="e">
        <f>VLOOKUP(A38,'пр.взв.'!B7:E38,2,FALSE)</f>
        <v>#N/A</v>
      </c>
      <c r="C38" s="154" t="e">
        <f>VLOOKUP(A38,'пр.взв.'!B7:E38,3,FALSE)</f>
        <v>#N/A</v>
      </c>
      <c r="D38" s="154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72"/>
      <c r="B39" s="208"/>
      <c r="C39" s="155"/>
      <c r="D39" s="155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02">
        <v>3</v>
      </c>
      <c r="B43" s="3"/>
      <c r="C43" s="3"/>
      <c r="O43" s="66"/>
      <c r="P43" s="68"/>
    </row>
    <row r="44" spans="1:16" ht="18.75" customHeight="1" thickBot="1">
      <c r="A44" s="203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52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I.Netov</v>
      </c>
      <c r="N45" s="49" t="str">
        <f>'[2]реквизиты'!$G$9</f>
        <v>/ BUL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02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3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00"/>
      <c r="F54" s="200"/>
      <c r="O54" s="67"/>
      <c r="P54" s="3"/>
    </row>
    <row r="55" spans="1:16" ht="12.75">
      <c r="A55" s="66"/>
      <c r="B55" s="3"/>
      <c r="C55" s="3"/>
      <c r="D55" s="3"/>
      <c r="E55" s="201"/>
      <c r="F55" s="201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K18:K19"/>
    <mergeCell ref="M18:M19"/>
    <mergeCell ref="M16:M17"/>
    <mergeCell ref="L20:L21"/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B8:B9"/>
    <mergeCell ref="C8:C9"/>
    <mergeCell ref="M14:M15"/>
    <mergeCell ref="K20:K21"/>
    <mergeCell ref="D18:D19"/>
    <mergeCell ref="A18:A19"/>
    <mergeCell ref="A10:A11"/>
    <mergeCell ref="B10:B11"/>
    <mergeCell ref="C10:C11"/>
    <mergeCell ref="A12:A13"/>
    <mergeCell ref="F13:G13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B36:B3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M34:M35"/>
    <mergeCell ref="L32:L33"/>
    <mergeCell ref="L34:L35"/>
    <mergeCell ref="M28:M29"/>
    <mergeCell ref="C36:C37"/>
    <mergeCell ref="D36:D37"/>
    <mergeCell ref="K32:K33"/>
    <mergeCell ref="M32:M33"/>
    <mergeCell ref="K28:K29"/>
    <mergeCell ref="K34:K35"/>
    <mergeCell ref="N8:N9"/>
    <mergeCell ref="N10:N11"/>
    <mergeCell ref="N12:N13"/>
    <mergeCell ref="N14:N15"/>
    <mergeCell ref="K12:K13"/>
    <mergeCell ref="N28:N29"/>
    <mergeCell ref="M22:M23"/>
    <mergeCell ref="K24:K25"/>
    <mergeCell ref="M24:M25"/>
    <mergeCell ref="K26:K27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L26:L27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2013-01-28T14:36:16Z</cp:lastPrinted>
  <dcterms:created xsi:type="dcterms:W3CDTF">1996-10-08T23:32:33Z</dcterms:created>
  <dcterms:modified xsi:type="dcterms:W3CDTF">2013-01-28T15:08:18Z</dcterms:modified>
  <cp:category/>
  <cp:version/>
  <cp:contentType/>
  <cp:contentStatus/>
</cp:coreProperties>
</file>