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<sst xmlns="http://schemas.openxmlformats.org/spreadsheetml/2006/main" count="179" uniqueCount="66">
  <si>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</si>
  <si>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</si>
  <si>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</si>
  <si>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</si>
  <si>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</si>
  <si>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</si>
  <si>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</si>
  <si>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</si>
  <si>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</si>
  <si>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</si>
  <si>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</si>
  <si>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</si>
  <si>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</si>
  <si>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</si>
  <si>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</si>
  <si>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</si>
  <si>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</si>
  <si>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</si>
  <si>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</si>
  <si>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</si>
  <si>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</si>
  <si>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</si>
  <si>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</si>
  <si>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</si>
  <si>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</si>
  <si>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</si>
  <si>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</si>
  <si>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</si>
  <si>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</si>
  <si>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</si>
  <si>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</si>
  <si>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</si>
  <si>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</si>
  <si>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</si>
  <si>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</si>
  <si>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</si>
  <si>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</si>
  <si>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</si>
  <si>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</si>
  <si>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</si>
  <si>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</si>
  <si>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</si>
  <si>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</si>
  <si>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</si>
  <si>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</si>
  <si>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 xml:space="preserve">LEBREDONCHEL Coralie </t>
  </si>
  <si>
    <t>FRA</t>
  </si>
  <si>
    <t>FERNANDAZ Marta</t>
  </si>
  <si>
    <t>ESP</t>
  </si>
  <si>
    <t>RUBEL Polina</t>
  </si>
  <si>
    <t xml:space="preserve">1986 </t>
  </si>
  <si>
    <t>RUS</t>
  </si>
  <si>
    <t>STSIASHENKA Yulia</t>
  </si>
  <si>
    <t>BLR</t>
  </si>
  <si>
    <t>SARGSYAN Ruzanna</t>
  </si>
  <si>
    <t>ARM</t>
  </si>
  <si>
    <t>PASHCHUK Alina</t>
  </si>
  <si>
    <t>UKR</t>
  </si>
  <si>
    <t xml:space="preserve">KIRILOVA Gabriela  </t>
  </si>
  <si>
    <t>BUL</t>
  </si>
  <si>
    <t>48  kg</t>
  </si>
  <si>
    <t>7</t>
  </si>
  <si>
    <t>7  participants</t>
  </si>
  <si>
    <t>3,5/0</t>
  </si>
  <si>
    <t>3/0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</si>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</sst>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8" fillId="34" borderId="17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29" xfId="42" applyFont="1" applyBorder="1" applyAlignment="1" applyProtection="1">
      <alignment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9" xfId="0" applyNumberFormat="1" applyFont="1" applyBorder="1" applyAlignment="1">
      <alignment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9" fillId="0" borderId="16" xfId="0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6" fillId="34" borderId="24" xfId="0" applyNumberFormat="1" applyFont="1" applyFill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0" fontId="1" fillId="0" borderId="33" xfId="42" applyFont="1" applyFill="1" applyBorder="1" applyAlignment="1" applyProtection="1">
      <alignment horizontal="center" vertical="center"/>
      <protection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8" fillId="36" borderId="37" xfId="42" applyFont="1" applyFill="1" applyBorder="1" applyAlignment="1" applyProtection="1">
      <alignment horizontal="center" vertical="center" wrapText="1"/>
      <protection/>
    </xf>
    <xf numFmtId="0" fontId="28" fillId="36" borderId="19" xfId="42" applyFont="1" applyFill="1" applyBorder="1" applyAlignment="1" applyProtection="1">
      <alignment horizontal="center" vertical="center" wrapText="1"/>
      <protection/>
    </xf>
    <xf numFmtId="0" fontId="28" fillId="36" borderId="38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7" borderId="18" xfId="0" applyFont="1" applyFill="1" applyBorder="1" applyAlignment="1">
      <alignment horizontal="center" vertical="center"/>
    </xf>
    <xf numFmtId="0" fontId="30" fillId="37" borderId="39" xfId="0" applyFont="1" applyFill="1" applyBorder="1" applyAlignment="1">
      <alignment horizontal="center" vertical="center"/>
    </xf>
    <xf numFmtId="0" fontId="30" fillId="37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/>
    </xf>
    <xf numFmtId="0" fontId="30" fillId="38" borderId="39" xfId="0" applyFont="1" applyFill="1" applyBorder="1" applyAlignment="1">
      <alignment horizontal="center" vertical="center"/>
    </xf>
    <xf numFmtId="0" fontId="30" fillId="38" borderId="40" xfId="0" applyFont="1" applyFill="1" applyBorder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9" xfId="0" applyFont="1" applyFill="1" applyBorder="1" applyAlignment="1">
      <alignment horizontal="center" vertical="center"/>
    </xf>
    <xf numFmtId="0" fontId="30" fillId="39" borderId="40" xfId="0" applyFont="1" applyFill="1" applyBorder="1" applyAlignment="1">
      <alignment horizontal="center" vertical="center"/>
    </xf>
    <xf numFmtId="178" fontId="11" fillId="0" borderId="22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9" borderId="47" xfId="43" applyFont="1" applyFill="1" applyBorder="1" applyAlignment="1">
      <alignment horizontal="center" vertical="center" wrapText="1"/>
    </xf>
    <xf numFmtId="178" fontId="12" fillId="39" borderId="42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178" fontId="12" fillId="37" borderId="22" xfId="43" applyFont="1" applyFill="1" applyBorder="1" applyAlignment="1">
      <alignment horizontal="center" vertical="center" wrapText="1"/>
    </xf>
    <xf numFmtId="178" fontId="12" fillId="37" borderId="42" xfId="43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3" fillId="0" borderId="64" xfId="42" applyFont="1" applyBorder="1" applyAlignment="1" applyProtection="1">
      <alignment horizontal="center" vertical="center" wrapText="1"/>
      <protection/>
    </xf>
    <xf numFmtId="49" fontId="6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/>
    </xf>
    <xf numFmtId="0" fontId="37" fillId="37" borderId="45" xfId="0" applyFont="1" applyFill="1" applyBorder="1" applyAlignment="1">
      <alignment horizontal="center" vertical="center" wrapText="1"/>
    </xf>
    <xf numFmtId="0" fontId="40" fillId="37" borderId="5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7" fillId="37" borderId="22" xfId="0" applyFont="1" applyFill="1" applyBorder="1" applyAlignment="1">
      <alignment horizontal="center" vertical="center" wrapText="1"/>
    </xf>
    <xf numFmtId="0" fontId="40" fillId="37" borderId="23" xfId="0" applyFont="1" applyFill="1" applyBorder="1" applyAlignment="1">
      <alignment horizontal="center" vertical="center"/>
    </xf>
    <xf numFmtId="0" fontId="37" fillId="39" borderId="23" xfId="0" applyFont="1" applyFill="1" applyBorder="1" applyAlignment="1">
      <alignment horizontal="center" vertical="center" wrapText="1"/>
    </xf>
    <xf numFmtId="0" fontId="40" fillId="39" borderId="4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37" fillId="39" borderId="59" xfId="0" applyFont="1" applyFill="1" applyBorder="1" applyAlignment="1">
      <alignment horizontal="center" vertical="center" wrapText="1"/>
    </xf>
    <xf numFmtId="0" fontId="40" fillId="39" borderId="4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4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86" fillId="39" borderId="17" xfId="0" applyFont="1" applyFill="1" applyBorder="1" applyAlignment="1">
      <alignment horizontal="center" vertical="center" wrapText="1"/>
    </xf>
    <xf numFmtId="0" fontId="86" fillId="39" borderId="24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6" fillId="37" borderId="17" xfId="0" applyFont="1" applyFill="1" applyBorder="1" applyAlignment="1">
      <alignment horizontal="center" vertical="center" wrapText="1"/>
    </xf>
    <xf numFmtId="0" fontId="86" fillId="37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8" fillId="34" borderId="18" xfId="0" applyNumberFormat="1" applyFont="1" applyFill="1" applyBorder="1" applyAlignment="1">
      <alignment horizontal="center" vertical="center"/>
    </xf>
    <xf numFmtId="0" fontId="38" fillId="34" borderId="35" xfId="0" applyNumberFormat="1" applyFont="1" applyFill="1" applyBorder="1" applyAlignment="1">
      <alignment horizontal="center" vertical="center"/>
    </xf>
    <xf numFmtId="0" fontId="16" fillId="34" borderId="40" xfId="0" applyNumberFormat="1" applyFont="1" applyFill="1" applyBorder="1" applyAlignment="1">
      <alignment horizontal="center" vertical="center"/>
    </xf>
    <xf numFmtId="0" fontId="16" fillId="34" borderId="41" xfId="0" applyNumberFormat="1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0">
      <selection activeCell="A1" sqref="A1:H38"/>
    </sheetView>
  </sheetViews>
  <sheetFormatPr defaultColWidth="9.140625" defaultRowHeight="12.75"/>
  <sheetData>
    <row r="1" spans="1:8" ht="40.5" customHeight="1" thickBot="1">
      <c r="A1" s="145" t="str">
        <f>'[1]реквизиты'!$A$2</f>
        <v>The European championships sambo (M,W) and combat sambo</v>
      </c>
      <c r="B1" s="146"/>
      <c r="C1" s="146"/>
      <c r="D1" s="146"/>
      <c r="E1" s="146"/>
      <c r="F1" s="146"/>
      <c r="G1" s="146"/>
      <c r="H1" s="147"/>
    </row>
    <row r="2" spans="1:8" ht="12.75">
      <c r="A2" s="148" t="str">
        <f>'[1]реквизиты'!$A$3</f>
        <v>May 17—21, 2012              Moscow (Russia)         </v>
      </c>
      <c r="B2" s="148"/>
      <c r="C2" s="148"/>
      <c r="D2" s="148"/>
      <c r="E2" s="148"/>
      <c r="F2" s="148"/>
      <c r="G2" s="148"/>
      <c r="H2" s="148"/>
    </row>
    <row r="3" spans="1:8" ht="18">
      <c r="A3" s="149" t="s">
        <v>35</v>
      </c>
      <c r="B3" s="149"/>
      <c r="C3" s="149"/>
      <c r="D3" s="149"/>
      <c r="E3" s="149"/>
      <c r="F3" s="149"/>
      <c r="G3" s="149"/>
      <c r="H3" s="149"/>
    </row>
    <row r="4" spans="1:8" ht="45" customHeight="1">
      <c r="A4" s="115"/>
      <c r="B4" s="115"/>
      <c r="C4" s="140" t="str">
        <f>'пр.взв.'!C4</f>
        <v>Women</v>
      </c>
      <c r="D4" s="140"/>
      <c r="E4" s="140" t="str">
        <f>'пр.взв.'!D4</f>
        <v>48  kg</v>
      </c>
      <c r="F4" s="140"/>
      <c r="G4" s="115"/>
      <c r="H4" s="115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0" t="s">
        <v>30</v>
      </c>
      <c r="B6" s="141" t="str">
        <f>VLOOKUP(J6,'пр.взв.'!B7:F22,2,FALSE)</f>
        <v>RUBEL Polina</v>
      </c>
      <c r="C6" s="141"/>
      <c r="D6" s="141"/>
      <c r="E6" s="141"/>
      <c r="F6" s="141"/>
      <c r="G6" s="141"/>
      <c r="H6" s="143" t="str">
        <f>VLOOKUP(J6,'пр.взв.'!B7:F22,3,FALSE)</f>
        <v>1986 </v>
      </c>
      <c r="I6" s="65"/>
      <c r="J6" s="66">
        <f>'пр.хода'!K14</f>
        <v>3</v>
      </c>
    </row>
    <row r="7" spans="1:10" ht="18" customHeight="1">
      <c r="A7" s="151"/>
      <c r="B7" s="142"/>
      <c r="C7" s="142"/>
      <c r="D7" s="142"/>
      <c r="E7" s="142"/>
      <c r="F7" s="142"/>
      <c r="G7" s="142"/>
      <c r="H7" s="144"/>
      <c r="I7" s="65"/>
      <c r="J7" s="66"/>
    </row>
    <row r="8" spans="1:10" ht="18" customHeight="1">
      <c r="A8" s="151"/>
      <c r="B8" s="153" t="str">
        <f>VLOOKUP(J6,'пр.взв.'!B7:F22,4,FALSE)</f>
        <v>RUS</v>
      </c>
      <c r="C8" s="153"/>
      <c r="D8" s="153"/>
      <c r="E8" s="153"/>
      <c r="F8" s="153"/>
      <c r="G8" s="153"/>
      <c r="H8" s="154"/>
      <c r="I8" s="65"/>
      <c r="J8" s="66"/>
    </row>
    <row r="9" spans="1:10" ht="18.75" customHeight="1" thickBot="1">
      <c r="A9" s="152"/>
      <c r="B9" s="155"/>
      <c r="C9" s="155"/>
      <c r="D9" s="155"/>
      <c r="E9" s="155"/>
      <c r="F9" s="155"/>
      <c r="G9" s="155"/>
      <c r="H9" s="156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65" t="s">
        <v>31</v>
      </c>
      <c r="B11" s="141" t="str">
        <f>VLOOKUP(J11,'пр.взв.'!B2:F27,2,FALSE)</f>
        <v>PASHCHUK Alina</v>
      </c>
      <c r="C11" s="141"/>
      <c r="D11" s="141"/>
      <c r="E11" s="141"/>
      <c r="F11" s="141"/>
      <c r="G11" s="141"/>
      <c r="H11" s="143">
        <f>VLOOKUP(J11,'пр.взв.'!B2:F27,3,FALSE)</f>
        <v>1989</v>
      </c>
      <c r="I11" s="65"/>
      <c r="J11" s="66">
        <f>'пр.хода'!N8</f>
        <v>6</v>
      </c>
    </row>
    <row r="12" spans="1:10" ht="18" customHeight="1">
      <c r="A12" s="166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4"/>
      <c r="I12" s="65"/>
      <c r="J12" s="66"/>
    </row>
    <row r="13" spans="1:10" ht="18" customHeight="1">
      <c r="A13" s="166"/>
      <c r="B13" s="153" t="str">
        <f>VLOOKUP(J11,'пр.взв.'!B2:F27,4,FALSE)</f>
        <v>UKR</v>
      </c>
      <c r="C13" s="153"/>
      <c r="D13" s="153"/>
      <c r="E13" s="153"/>
      <c r="F13" s="153"/>
      <c r="G13" s="153"/>
      <c r="H13" s="154"/>
      <c r="I13" s="65"/>
      <c r="J13" s="66"/>
    </row>
    <row r="14" spans="1:10" ht="18.75" customHeight="1" thickBot="1">
      <c r="A14" s="167"/>
      <c r="B14" s="155" t="e">
        <f>VLOOKUP(J12,'пр.взв.'!B3:F28,4,FALSE)</f>
        <v>#N/A</v>
      </c>
      <c r="C14" s="155"/>
      <c r="D14" s="155"/>
      <c r="E14" s="155"/>
      <c r="F14" s="155"/>
      <c r="G14" s="155"/>
      <c r="H14" s="156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62" t="s">
        <v>32</v>
      </c>
      <c r="B16" s="141" t="str">
        <f>VLOOKUP(J16,'пр.взв.'!B1:F32,2,FALSE)</f>
        <v>KIRILOVA Gabriela  </v>
      </c>
      <c r="C16" s="141"/>
      <c r="D16" s="141"/>
      <c r="E16" s="141"/>
      <c r="F16" s="141"/>
      <c r="G16" s="141"/>
      <c r="H16" s="143">
        <f>VLOOKUP(J16,'пр.взв.'!B1:F32,3,FALSE)</f>
        <v>1974</v>
      </c>
      <c r="I16" s="65"/>
      <c r="J16" s="66">
        <f>'пр.хода'!E29</f>
        <v>7</v>
      </c>
    </row>
    <row r="17" spans="1:10" ht="18" customHeight="1">
      <c r="A17" s="163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4"/>
      <c r="I17" s="65"/>
      <c r="J17" s="66"/>
    </row>
    <row r="18" spans="1:10" ht="18" customHeight="1">
      <c r="A18" s="163"/>
      <c r="B18" s="153" t="str">
        <f>VLOOKUP(J16,'пр.взв.'!B1:F32,4,FALSE)</f>
        <v>BUL</v>
      </c>
      <c r="C18" s="153"/>
      <c r="D18" s="153"/>
      <c r="E18" s="153"/>
      <c r="F18" s="153"/>
      <c r="G18" s="153"/>
      <c r="H18" s="154"/>
      <c r="I18" s="65"/>
      <c r="J18" s="66"/>
    </row>
    <row r="19" spans="1:10" ht="18.75" customHeight="1" thickBot="1">
      <c r="A19" s="164"/>
      <c r="B19" s="155" t="e">
        <f>VLOOKUP(J17,'пр.взв.'!B2:F33,4,FALSE)</f>
        <v>#N/A</v>
      </c>
      <c r="C19" s="155"/>
      <c r="D19" s="155"/>
      <c r="E19" s="155"/>
      <c r="F19" s="155"/>
      <c r="G19" s="155"/>
      <c r="H19" s="156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62" t="s">
        <v>32</v>
      </c>
      <c r="B21" s="141" t="str">
        <f>VLOOKUP(J21,'пр.взв.'!B2:F37,2,FALSE)</f>
        <v>STSIASHENKA Yulia</v>
      </c>
      <c r="C21" s="141"/>
      <c r="D21" s="141"/>
      <c r="E21" s="141"/>
      <c r="F21" s="141"/>
      <c r="G21" s="141"/>
      <c r="H21" s="143">
        <f>VLOOKUP(J21,'пр.взв.'!B2:F37,3,FALSE)</f>
        <v>1988</v>
      </c>
      <c r="I21" s="65"/>
      <c r="J21" s="66">
        <f>'пр.хода'!L29</f>
        <v>4</v>
      </c>
    </row>
    <row r="22" spans="1:10" ht="18" customHeight="1">
      <c r="A22" s="163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4"/>
      <c r="I22" s="65"/>
      <c r="J22" s="66"/>
    </row>
    <row r="23" spans="1:9" ht="18" customHeight="1">
      <c r="A23" s="163"/>
      <c r="B23" s="153" t="str">
        <f>VLOOKUP(J21,'пр.взв.'!B2:F37,4,FALSE)</f>
        <v>BLR</v>
      </c>
      <c r="C23" s="153"/>
      <c r="D23" s="153"/>
      <c r="E23" s="153"/>
      <c r="F23" s="153"/>
      <c r="G23" s="153"/>
      <c r="H23" s="154"/>
      <c r="I23" s="65"/>
    </row>
    <row r="24" spans="1:9" ht="18.75" customHeight="1" thickBot="1">
      <c r="A24" s="164"/>
      <c r="B24" s="155" t="e">
        <f>VLOOKUP(J22,'пр.взв.'!B3:F38,4,FALSE)</f>
        <v>#N/A</v>
      </c>
      <c r="C24" s="155"/>
      <c r="D24" s="155"/>
      <c r="E24" s="155"/>
      <c r="F24" s="155"/>
      <c r="G24" s="155"/>
      <c r="H24" s="156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57"/>
      <c r="B28" s="158"/>
      <c r="C28" s="158"/>
      <c r="D28" s="158"/>
      <c r="E28" s="158"/>
      <c r="F28" s="158"/>
      <c r="G28" s="158"/>
      <c r="H28" s="143"/>
    </row>
    <row r="29" spans="1:8" ht="13.5" thickBot="1">
      <c r="A29" s="159"/>
      <c r="B29" s="160"/>
      <c r="C29" s="160"/>
      <c r="D29" s="160"/>
      <c r="E29" s="160"/>
      <c r="F29" s="160"/>
      <c r="G29" s="160"/>
      <c r="H29" s="161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H11:H12"/>
    <mergeCell ref="B13:H14"/>
    <mergeCell ref="H6:H7"/>
    <mergeCell ref="B8:H9"/>
    <mergeCell ref="A28:H29"/>
    <mergeCell ref="A21:A24"/>
    <mergeCell ref="A16:A19"/>
    <mergeCell ref="B23:H24"/>
    <mergeCell ref="A11:A14"/>
    <mergeCell ref="B11:G12"/>
    <mergeCell ref="B18:H19"/>
    <mergeCell ref="B21:G22"/>
    <mergeCell ref="C4:D4"/>
    <mergeCell ref="E4:F4"/>
    <mergeCell ref="B16:G17"/>
    <mergeCell ref="H21:H22"/>
    <mergeCell ref="H16:H17"/>
    <mergeCell ref="A1:H1"/>
    <mergeCell ref="A2:H2"/>
    <mergeCell ref="A3:H3"/>
    <mergeCell ref="A6:A9"/>
    <mergeCell ref="B6:G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8">
      <selection activeCell="L25" sqref="L2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2" t="s">
        <v>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2:11" ht="53.25" customHeight="1">
      <c r="B2" s="77"/>
      <c r="C2" s="77"/>
      <c r="D2" s="199" t="str">
        <f>HYPERLINK('[1]реквизиты'!$A$2)</f>
        <v>The European championships sambo (M,W) and combat sambo</v>
      </c>
      <c r="E2" s="199"/>
      <c r="F2" s="199"/>
      <c r="G2" s="199"/>
      <c r="H2" s="199"/>
      <c r="I2" s="199"/>
      <c r="J2" s="199"/>
      <c r="K2" s="77"/>
    </row>
    <row r="3" spans="1:11" ht="18" customHeight="1">
      <c r="A3" s="113"/>
      <c r="B3" s="114"/>
      <c r="C3" s="114"/>
      <c r="D3" s="114"/>
      <c r="E3" s="198" t="str">
        <f>'пр.взв.'!C4</f>
        <v>Women</v>
      </c>
      <c r="F3" s="198"/>
      <c r="G3" s="108" t="str">
        <f>'пр.взв.'!D4</f>
        <v>48  kg</v>
      </c>
      <c r="H3" s="114"/>
      <c r="I3" s="114"/>
      <c r="J3" s="114"/>
      <c r="K3" s="114"/>
    </row>
    <row r="4" spans="1:11" ht="27.75" customHeight="1" thickBot="1">
      <c r="A4" s="194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85"/>
      <c r="B6" s="172">
        <f>'пр.хода'!C27</f>
        <v>7</v>
      </c>
      <c r="C6" s="188" t="s">
        <v>18</v>
      </c>
      <c r="D6" s="190" t="str">
        <f>VLOOKUP(B6,'пр.взв.'!B7:E22,2,FALSE)</f>
        <v>KIRILOVA Gabriela  </v>
      </c>
      <c r="E6" s="183">
        <f>VLOOKUP(B6,'пр.взв.'!B7:E22,3,FALSE)</f>
        <v>1974</v>
      </c>
      <c r="F6" s="184" t="str">
        <f>VLOOKUP(B6,'пр.взв.'!B7:E22,4,FALSE)</f>
        <v>BUL</v>
      </c>
      <c r="G6" s="170"/>
      <c r="H6" s="168"/>
      <c r="I6" s="170"/>
      <c r="J6" s="168"/>
      <c r="K6" s="50" t="s">
        <v>21</v>
      </c>
    </row>
    <row r="7" spans="1:11" ht="19.5" customHeight="1" thickBot="1">
      <c r="A7" s="186"/>
      <c r="B7" s="173"/>
      <c r="C7" s="189"/>
      <c r="D7" s="191"/>
      <c r="E7" s="179"/>
      <c r="F7" s="181"/>
      <c r="G7" s="171"/>
      <c r="H7" s="169"/>
      <c r="I7" s="171"/>
      <c r="J7" s="169"/>
      <c r="K7" s="51" t="s">
        <v>1</v>
      </c>
    </row>
    <row r="8" spans="1:11" ht="19.5" customHeight="1">
      <c r="A8" s="186"/>
      <c r="B8" s="172">
        <f>'пр.хода'!C31</f>
        <v>5</v>
      </c>
      <c r="C8" s="174" t="s">
        <v>19</v>
      </c>
      <c r="D8" s="176" t="str">
        <f>VLOOKUP(B8,'пр.взв.'!B7:E22,2,FALSE)</f>
        <v>SARGSYAN Ruzanna</v>
      </c>
      <c r="E8" s="178">
        <f>VLOOKUP(B8,'пр.взв.'!B7:E22,3,FALSE)</f>
        <v>1985</v>
      </c>
      <c r="F8" s="180" t="str">
        <f>VLOOKUP(B8,'пр.взв.'!B7:E22,4,FALSE)</f>
        <v>ARM</v>
      </c>
      <c r="G8" s="182"/>
      <c r="H8" s="168"/>
      <c r="I8" s="170"/>
      <c r="J8" s="168"/>
      <c r="K8" s="51" t="s">
        <v>22</v>
      </c>
    </row>
    <row r="9" spans="1:11" ht="19.5" customHeight="1" thickBot="1">
      <c r="A9" s="187"/>
      <c r="B9" s="173"/>
      <c r="C9" s="175"/>
      <c r="D9" s="177"/>
      <c r="E9" s="179"/>
      <c r="F9" s="181"/>
      <c r="G9" s="171"/>
      <c r="H9" s="169"/>
      <c r="I9" s="171"/>
      <c r="J9" s="169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85"/>
      <c r="B12" s="172">
        <f>'пр.хода'!H27</f>
        <v>2</v>
      </c>
      <c r="C12" s="188" t="s">
        <v>18</v>
      </c>
      <c r="D12" s="190" t="str">
        <f>VLOOKUP(B12,'пр.взв.'!B1:E28,2,FALSE)</f>
        <v>FERNANDAZ Marta</v>
      </c>
      <c r="E12" s="183">
        <f>VLOOKUP(B12,'пр.взв.'!B1:E28,3,FALSE)</f>
        <v>1990</v>
      </c>
      <c r="F12" s="184" t="str">
        <f>VLOOKUP(B12,'пр.взв.'!B1:E28,4,FALSE)</f>
        <v>ESP</v>
      </c>
      <c r="G12" s="170"/>
      <c r="H12" s="168"/>
      <c r="I12" s="170"/>
      <c r="J12" s="168"/>
      <c r="K12" s="50" t="s">
        <v>21</v>
      </c>
    </row>
    <row r="13" spans="1:11" ht="14.25" thickBot="1">
      <c r="A13" s="186"/>
      <c r="B13" s="173"/>
      <c r="C13" s="189"/>
      <c r="D13" s="191"/>
      <c r="E13" s="179"/>
      <c r="F13" s="181"/>
      <c r="G13" s="171"/>
      <c r="H13" s="169"/>
      <c r="I13" s="171"/>
      <c r="J13" s="169"/>
      <c r="K13" s="51" t="s">
        <v>1</v>
      </c>
    </row>
    <row r="14" spans="1:11" ht="19.5" customHeight="1">
      <c r="A14" s="186"/>
      <c r="B14" s="172">
        <f>'пр.хода'!H31</f>
        <v>4</v>
      </c>
      <c r="C14" s="174" t="s">
        <v>19</v>
      </c>
      <c r="D14" s="176" t="str">
        <f>VLOOKUP(B14,'пр.взв.'!B1:E28,2,FALSE)</f>
        <v>STSIASHENKA Yulia</v>
      </c>
      <c r="E14" s="178">
        <f>VLOOKUP(B14,'пр.взв.'!B1:E28,3,FALSE)</f>
        <v>1988</v>
      </c>
      <c r="F14" s="180" t="str">
        <f>VLOOKUP(B14,'пр.взв.'!B1:E28,4,FALSE)</f>
        <v>BLR</v>
      </c>
      <c r="G14" s="182"/>
      <c r="H14" s="168"/>
      <c r="I14" s="170"/>
      <c r="J14" s="168"/>
      <c r="K14" s="51" t="s">
        <v>22</v>
      </c>
    </row>
    <row r="15" spans="1:11" ht="19.5" customHeight="1" thickBot="1">
      <c r="A15" s="187"/>
      <c r="B15" s="173"/>
      <c r="C15" s="175"/>
      <c r="D15" s="177"/>
      <c r="E15" s="179"/>
      <c r="F15" s="181"/>
      <c r="G15" s="171"/>
      <c r="H15" s="169"/>
      <c r="I15" s="171"/>
      <c r="J15" s="169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98" t="str">
        <f>E3</f>
        <v>Women</v>
      </c>
      <c r="F17" s="198"/>
      <c r="G17" s="108" t="str">
        <f>G3</f>
        <v>48  kg</v>
      </c>
      <c r="H17" s="44"/>
      <c r="I17" s="47"/>
      <c r="J17" s="48"/>
      <c r="K17" s="11"/>
    </row>
    <row r="18" spans="1:11" ht="19.5" customHeight="1" thickBot="1">
      <c r="A18" s="195" t="s">
        <v>20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85"/>
      <c r="B20" s="172">
        <f>'пр.хода'!I9</f>
        <v>3</v>
      </c>
      <c r="C20" s="188" t="s">
        <v>18</v>
      </c>
      <c r="D20" s="190" t="str">
        <f>VLOOKUP(B20,'пр.взв.'!B7:E22,2,FALSE)</f>
        <v>RUBEL Polina</v>
      </c>
      <c r="E20" s="183" t="str">
        <f>VLOOKUP(B20,'пр.взв.'!B7:E22,3,FALSE)</f>
        <v>1986 </v>
      </c>
      <c r="F20" s="183" t="str">
        <f>VLOOKUP(B20,'пр.взв.'!B7:E22,4,FALSE)</f>
        <v>RUS</v>
      </c>
      <c r="G20" s="170"/>
      <c r="H20" s="168"/>
      <c r="I20" s="170"/>
      <c r="J20" s="168"/>
      <c r="K20" s="50" t="s">
        <v>21</v>
      </c>
    </row>
    <row r="21" spans="1:11" ht="14.25" thickBot="1">
      <c r="A21" s="186"/>
      <c r="B21" s="173"/>
      <c r="C21" s="189"/>
      <c r="D21" s="191"/>
      <c r="E21" s="179"/>
      <c r="F21" s="179"/>
      <c r="G21" s="171"/>
      <c r="H21" s="169"/>
      <c r="I21" s="171"/>
      <c r="J21" s="169"/>
      <c r="K21" s="51" t="s">
        <v>1</v>
      </c>
    </row>
    <row r="22" spans="1:11" ht="13.5">
      <c r="A22" s="186"/>
      <c r="B22" s="172">
        <f>'пр.хода'!I19</f>
        <v>6</v>
      </c>
      <c r="C22" s="174" t="s">
        <v>19</v>
      </c>
      <c r="D22" s="196" t="str">
        <f>VLOOKUP(B22,'пр.взв.'!B7:E22,2,FALSE)</f>
        <v>PASHCHUK Alina</v>
      </c>
      <c r="E22" s="178">
        <f>VLOOKUP(B22,'пр.взв.'!B7:E22,3,FALSE)</f>
        <v>1989</v>
      </c>
      <c r="F22" s="178" t="str">
        <f>VLOOKUP(B22,'пр.взв.'!B7:E22,4,FALSE)</f>
        <v>UKR</v>
      </c>
      <c r="G22" s="182"/>
      <c r="H22" s="168"/>
      <c r="I22" s="170"/>
      <c r="J22" s="168"/>
      <c r="K22" s="51" t="s">
        <v>22</v>
      </c>
    </row>
    <row r="23" spans="1:11" ht="13.5" thickBot="1">
      <c r="A23" s="187"/>
      <c r="B23" s="173"/>
      <c r="C23" s="175"/>
      <c r="D23" s="191"/>
      <c r="E23" s="179"/>
      <c r="F23" s="179"/>
      <c r="G23" s="171"/>
      <c r="H23" s="169"/>
      <c r="I23" s="171"/>
      <c r="J23" s="169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97" t="str">
        <f>'[1]реквизиты'!$G$8</f>
        <v>V. Bukhval</v>
      </c>
      <c r="I25" s="197"/>
      <c r="J25" s="197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97" t="str">
        <f>'[1]реквизиты'!$G$10</f>
        <v>N. Glushkova</v>
      </c>
      <c r="I27" s="197"/>
      <c r="J27" s="197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E12:E13"/>
    <mergeCell ref="F12:F13"/>
    <mergeCell ref="G12:G13"/>
    <mergeCell ref="H12:H13"/>
    <mergeCell ref="A12:A15"/>
    <mergeCell ref="B12:B13"/>
    <mergeCell ref="C12:C13"/>
    <mergeCell ref="D12:D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9" t="s">
        <v>9</v>
      </c>
      <c r="B1" s="209"/>
      <c r="C1" s="209"/>
      <c r="D1" s="209"/>
      <c r="E1" s="209"/>
      <c r="F1" s="209"/>
    </row>
    <row r="2" spans="1:6" ht="41.25" customHeight="1">
      <c r="A2" s="208" t="str">
        <f>HYPERLINK('[1]реквизиты'!$A$2)</f>
        <v>The European championships sambo (M,W) and combat sambo</v>
      </c>
      <c r="B2" s="208"/>
      <c r="C2" s="208"/>
      <c r="D2" s="208"/>
      <c r="E2" s="208"/>
      <c r="F2" s="208"/>
    </row>
    <row r="3" spans="1:10" ht="26.25" customHeight="1">
      <c r="A3" s="210" t="str">
        <f>HYPERLINK('[1]реквизиты'!$A$3)</f>
        <v>May 17—21, 2012              Moscow (Russia)         </v>
      </c>
      <c r="B3" s="210"/>
      <c r="C3" s="210"/>
      <c r="D3" s="210"/>
      <c r="E3" s="210"/>
      <c r="F3" s="210"/>
      <c r="G3" s="10"/>
      <c r="H3" s="10"/>
      <c r="I3" s="10"/>
      <c r="J3" s="11"/>
    </row>
    <row r="4" spans="1:10" ht="21.75" customHeight="1" thickBot="1">
      <c r="A4" s="109"/>
      <c r="B4" s="109"/>
      <c r="C4" s="110" t="s">
        <v>44</v>
      </c>
      <c r="D4" s="110" t="s">
        <v>60</v>
      </c>
      <c r="E4" s="29"/>
      <c r="F4" s="109"/>
      <c r="G4" s="10"/>
      <c r="H4" s="10"/>
      <c r="I4" s="10"/>
      <c r="J4" s="11"/>
    </row>
    <row r="5" spans="1:6" ht="12.75" customHeight="1">
      <c r="A5" s="202" t="s">
        <v>3</v>
      </c>
      <c r="B5" s="204" t="s">
        <v>4</v>
      </c>
      <c r="C5" s="202" t="s">
        <v>5</v>
      </c>
      <c r="D5" s="202" t="s">
        <v>27</v>
      </c>
      <c r="E5" s="202" t="s">
        <v>7</v>
      </c>
      <c r="F5" s="202" t="s">
        <v>8</v>
      </c>
    </row>
    <row r="6" spans="1:6" ht="12.75" customHeight="1" thickBot="1">
      <c r="A6" s="203" t="s">
        <v>3</v>
      </c>
      <c r="B6" s="205"/>
      <c r="C6" s="203" t="s">
        <v>5</v>
      </c>
      <c r="D6" s="203" t="s">
        <v>6</v>
      </c>
      <c r="E6" s="203" t="s">
        <v>7</v>
      </c>
      <c r="F6" s="203" t="s">
        <v>8</v>
      </c>
    </row>
    <row r="7" spans="1:6" ht="12.75" customHeight="1">
      <c r="A7" s="214"/>
      <c r="B7" s="216">
        <v>1</v>
      </c>
      <c r="C7" s="218" t="s">
        <v>45</v>
      </c>
      <c r="D7" s="206">
        <v>1990</v>
      </c>
      <c r="E7" s="206" t="s">
        <v>46</v>
      </c>
      <c r="F7" s="213"/>
    </row>
    <row r="8" spans="1:6" ht="12.75" customHeight="1">
      <c r="A8" s="215"/>
      <c r="B8" s="217"/>
      <c r="C8" s="219"/>
      <c r="D8" s="207"/>
      <c r="E8" s="207"/>
      <c r="F8" s="201"/>
    </row>
    <row r="9" spans="1:6" ht="12.75" customHeight="1">
      <c r="A9" s="220"/>
      <c r="B9" s="216">
        <v>2</v>
      </c>
      <c r="C9" s="218" t="s">
        <v>47</v>
      </c>
      <c r="D9" s="206">
        <v>1990</v>
      </c>
      <c r="E9" s="206" t="s">
        <v>48</v>
      </c>
      <c r="F9" s="200"/>
    </row>
    <row r="10" spans="1:6" ht="12.75" customHeight="1">
      <c r="A10" s="220"/>
      <c r="B10" s="217"/>
      <c r="C10" s="219"/>
      <c r="D10" s="207"/>
      <c r="E10" s="207"/>
      <c r="F10" s="201"/>
    </row>
    <row r="11" spans="1:6" ht="12.75" customHeight="1">
      <c r="A11" s="220"/>
      <c r="B11" s="216">
        <v>3</v>
      </c>
      <c r="C11" s="223" t="s">
        <v>49</v>
      </c>
      <c r="D11" s="225" t="s">
        <v>50</v>
      </c>
      <c r="E11" s="221" t="s">
        <v>51</v>
      </c>
      <c r="F11" s="200"/>
    </row>
    <row r="12" spans="1:6" ht="15" customHeight="1">
      <c r="A12" s="220"/>
      <c r="B12" s="217"/>
      <c r="C12" s="224"/>
      <c r="D12" s="226"/>
      <c r="E12" s="222"/>
      <c r="F12" s="201"/>
    </row>
    <row r="13" spans="1:6" ht="12.75" customHeight="1">
      <c r="A13" s="220"/>
      <c r="B13" s="216">
        <v>4</v>
      </c>
      <c r="C13" s="218" t="s">
        <v>52</v>
      </c>
      <c r="D13" s="206">
        <v>1988</v>
      </c>
      <c r="E13" s="206" t="s">
        <v>53</v>
      </c>
      <c r="F13" s="200"/>
    </row>
    <row r="14" spans="1:6" ht="15" customHeight="1">
      <c r="A14" s="220"/>
      <c r="B14" s="217"/>
      <c r="C14" s="219"/>
      <c r="D14" s="207"/>
      <c r="E14" s="207"/>
      <c r="F14" s="201"/>
    </row>
    <row r="15" spans="1:6" ht="15" customHeight="1">
      <c r="A15" s="220"/>
      <c r="B15" s="216">
        <v>5</v>
      </c>
      <c r="C15" s="218" t="s">
        <v>54</v>
      </c>
      <c r="D15" s="206">
        <v>1985</v>
      </c>
      <c r="E15" s="206" t="s">
        <v>55</v>
      </c>
      <c r="F15" s="200"/>
    </row>
    <row r="16" spans="1:6" ht="15.75" customHeight="1">
      <c r="A16" s="220"/>
      <c r="B16" s="217"/>
      <c r="C16" s="219"/>
      <c r="D16" s="207"/>
      <c r="E16" s="207"/>
      <c r="F16" s="201"/>
    </row>
    <row r="17" spans="1:6" ht="12.75" customHeight="1">
      <c r="A17" s="220"/>
      <c r="B17" s="216">
        <v>6</v>
      </c>
      <c r="C17" s="218" t="s">
        <v>56</v>
      </c>
      <c r="D17" s="206">
        <v>1989</v>
      </c>
      <c r="E17" s="206" t="s">
        <v>57</v>
      </c>
      <c r="F17" s="200"/>
    </row>
    <row r="18" spans="1:6" ht="15" customHeight="1">
      <c r="A18" s="220"/>
      <c r="B18" s="217"/>
      <c r="C18" s="219"/>
      <c r="D18" s="207"/>
      <c r="E18" s="207"/>
      <c r="F18" s="201"/>
    </row>
    <row r="19" spans="1:6" ht="12.75" customHeight="1">
      <c r="A19" s="220"/>
      <c r="B19" s="216">
        <v>7</v>
      </c>
      <c r="C19" s="218" t="s">
        <v>58</v>
      </c>
      <c r="D19" s="206">
        <v>1974</v>
      </c>
      <c r="E19" s="206" t="s">
        <v>59</v>
      </c>
      <c r="F19" s="211"/>
    </row>
    <row r="20" spans="1:6" ht="15" customHeight="1">
      <c r="A20" s="220"/>
      <c r="B20" s="217"/>
      <c r="C20" s="219"/>
      <c r="D20" s="207"/>
      <c r="E20" s="207"/>
      <c r="F20" s="211"/>
    </row>
    <row r="21" spans="1:6" ht="12.75" customHeight="1">
      <c r="A21" s="220"/>
      <c r="B21" s="230">
        <v>8</v>
      </c>
      <c r="C21" s="232"/>
      <c r="D21" s="234"/>
      <c r="E21" s="227"/>
      <c r="F21" s="211"/>
    </row>
    <row r="22" spans="1:6" ht="15" customHeight="1" thickBot="1">
      <c r="A22" s="229"/>
      <c r="B22" s="231"/>
      <c r="C22" s="233"/>
      <c r="D22" s="235"/>
      <c r="E22" s="228"/>
      <c r="F22" s="21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9">
        <f>'пр.хода'!K2</f>
        <v>0</v>
      </c>
      <c r="D1" s="240"/>
      <c r="E1" s="240"/>
      <c r="F1" s="240"/>
      <c r="G1" s="240"/>
      <c r="H1" s="240"/>
      <c r="I1" s="240"/>
      <c r="J1" s="241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42" t="str">
        <f>'пр.хода'!A2</f>
        <v>May 17—21, 2012              Moscow (Russia)         </v>
      </c>
      <c r="D2" s="242"/>
      <c r="E2" s="242"/>
      <c r="F2" s="242"/>
      <c r="G2" s="242"/>
      <c r="H2" s="242"/>
      <c r="I2" s="242"/>
      <c r="J2" s="242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43">
        <f>HYPERLINK('пр.взв.'!A4)</f>
      </c>
      <c r="D3" s="244"/>
      <c r="E3" s="244"/>
      <c r="F3" s="244"/>
      <c r="G3" s="244"/>
      <c r="H3" s="244"/>
      <c r="I3" s="244"/>
      <c r="J3" s="245"/>
      <c r="K3" s="33"/>
      <c r="L3" s="33"/>
      <c r="M3" s="33"/>
    </row>
    <row r="4" spans="1:13" ht="16.5" thickBot="1">
      <c r="A4" s="238" t="s">
        <v>0</v>
      </c>
      <c r="B4" s="238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46">
        <v>1</v>
      </c>
      <c r="B5" s="248" t="str">
        <f>VLOOKUP(A5,'пр.взв.'!B7:C22,2,FALSE)</f>
        <v>LEBREDONCHEL Coralie </v>
      </c>
      <c r="C5" s="250">
        <f>VLOOKUP(B5,'пр.взв.'!C7:D22,2,FALSE)</f>
        <v>1990</v>
      </c>
      <c r="D5" s="252" t="str">
        <f>VLOOKUP(A5,'пр.взв.'!B5:E20,4,FALSE)</f>
        <v>FRA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47"/>
      <c r="B6" s="249"/>
      <c r="C6" s="251"/>
      <c r="D6" s="253"/>
      <c r="E6" s="236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54">
        <v>5</v>
      </c>
      <c r="B7" s="255" t="str">
        <f>VLOOKUP(A7,'пр.взв.'!B9:C24,2,FALSE)</f>
        <v>SARGSYAN Ruzanna</v>
      </c>
      <c r="C7" s="256">
        <f>VLOOKUP(B7,'пр.взв.'!C9:D24,2,FALSE)</f>
        <v>1985</v>
      </c>
      <c r="D7" s="257" t="str">
        <f>VLOOKUP(A7,'пр.взв.'!B5:E20,4,FALSE)</f>
        <v>ARM</v>
      </c>
      <c r="E7" s="237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47"/>
      <c r="B8" s="249"/>
      <c r="C8" s="251"/>
      <c r="D8" s="258"/>
      <c r="E8" s="15"/>
      <c r="F8" s="17"/>
      <c r="G8" s="236"/>
      <c r="H8" s="21"/>
      <c r="I8" s="15"/>
      <c r="J8" s="15"/>
      <c r="K8" s="15"/>
      <c r="L8" s="15"/>
      <c r="M8" s="15"/>
    </row>
    <row r="9" spans="1:13" ht="15" customHeight="1" thickBot="1">
      <c r="A9" s="246">
        <v>3</v>
      </c>
      <c r="B9" s="248" t="str">
        <f>VLOOKUP(A9,'пр.взв.'!B11:C26,2,FALSE)</f>
        <v>RUBEL Polina</v>
      </c>
      <c r="C9" s="250" t="str">
        <f>VLOOKUP(B9,'пр.взв.'!C11:D26,2,FALSE)</f>
        <v>1986 </v>
      </c>
      <c r="D9" s="252" t="str">
        <f>VLOOKUP(A9,'пр.взв.'!B5:E20,4,FALSE)</f>
        <v>RUS</v>
      </c>
      <c r="E9" s="15"/>
      <c r="F9" s="17"/>
      <c r="G9" s="237"/>
      <c r="H9" s="1"/>
      <c r="I9" s="19"/>
      <c r="J9" s="17"/>
      <c r="K9" s="15"/>
      <c r="L9" s="15"/>
      <c r="M9" s="15"/>
    </row>
    <row r="10" spans="1:13" ht="15" customHeight="1">
      <c r="A10" s="247"/>
      <c r="B10" s="249"/>
      <c r="C10" s="251"/>
      <c r="D10" s="253"/>
      <c r="E10" s="236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54">
        <v>7</v>
      </c>
      <c r="B11" s="255" t="str">
        <f>VLOOKUP(A11,'пр.взв.'!B13:C28,2,FALSE)</f>
        <v>KIRILOVA Gabriela  </v>
      </c>
      <c r="C11" s="256">
        <f>VLOOKUP(B11,'пр.взв.'!C13:D28,2,FALSE)</f>
        <v>1974</v>
      </c>
      <c r="D11" s="257" t="str">
        <f>VLOOKUP(A11,'пр.взв.'!B5:E20,4,FALSE)</f>
        <v>BUL</v>
      </c>
      <c r="E11" s="237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59"/>
      <c r="B12" s="260"/>
      <c r="C12" s="258"/>
      <c r="D12" s="258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36"/>
      <c r="J14" s="28"/>
      <c r="K14" s="18"/>
      <c r="L14" s="18"/>
      <c r="M14" s="15"/>
    </row>
    <row r="15" spans="1:10" ht="15" customHeight="1" thickBot="1">
      <c r="A15" s="238" t="s">
        <v>2</v>
      </c>
      <c r="B15" s="238"/>
      <c r="C15" s="61"/>
      <c r="D15" s="61"/>
      <c r="E15" s="15"/>
      <c r="F15" s="15"/>
      <c r="G15" s="15"/>
      <c r="H15" s="15"/>
      <c r="I15" s="237"/>
      <c r="J15" s="1"/>
    </row>
    <row r="16" spans="1:10" ht="15" customHeight="1" thickBot="1">
      <c r="A16" s="246">
        <v>2</v>
      </c>
      <c r="B16" s="248" t="str">
        <f>VLOOKUP(A16,'пр.взв.'!B7:C22,2,FALSE)</f>
        <v>FERNANDAZ Marta</v>
      </c>
      <c r="C16" s="250">
        <f>VLOOKUP(B16,'пр.взв.'!C7:D22,2,FALSE)</f>
        <v>1990</v>
      </c>
      <c r="D16" s="252" t="str">
        <f>VLOOKUP(A16,'пр.взв.'!B6:E21,4,FALSE)</f>
        <v>ESP</v>
      </c>
      <c r="E16" s="15"/>
      <c r="F16" s="15"/>
      <c r="G16" s="15"/>
      <c r="H16" s="15"/>
      <c r="I16" s="25"/>
      <c r="J16" s="1"/>
    </row>
    <row r="17" spans="1:10" ht="15" customHeight="1">
      <c r="A17" s="247"/>
      <c r="B17" s="249"/>
      <c r="C17" s="251"/>
      <c r="D17" s="253"/>
      <c r="E17" s="236"/>
      <c r="F17" s="15"/>
      <c r="G17" s="20"/>
      <c r="H17" s="17"/>
      <c r="I17" s="25"/>
      <c r="J17" s="1"/>
    </row>
    <row r="18" spans="1:10" ht="15" customHeight="1" thickBot="1">
      <c r="A18" s="254">
        <v>6</v>
      </c>
      <c r="B18" s="255" t="str">
        <f>VLOOKUP(A18,'пр.взв.'!B9:C24,2,FALSE)</f>
        <v>PASHCHUK Alina</v>
      </c>
      <c r="C18" s="256">
        <f>VLOOKUP(B18,'пр.взв.'!C9:D24,2,FALSE)</f>
        <v>1989</v>
      </c>
      <c r="D18" s="257" t="str">
        <f>VLOOKUP(A18,'пр.взв.'!B6:E21,4,FALSE)</f>
        <v>UKR</v>
      </c>
      <c r="E18" s="237"/>
      <c r="F18" s="16"/>
      <c r="G18" s="19"/>
      <c r="H18" s="17"/>
      <c r="I18" s="25"/>
      <c r="J18" s="1"/>
    </row>
    <row r="19" spans="1:10" ht="15" customHeight="1" thickBot="1">
      <c r="A19" s="247"/>
      <c r="B19" s="249"/>
      <c r="C19" s="251"/>
      <c r="D19" s="258"/>
      <c r="E19" s="15"/>
      <c r="F19" s="17"/>
      <c r="G19" s="236"/>
      <c r="H19" s="21"/>
      <c r="I19" s="25"/>
      <c r="J19" s="1"/>
    </row>
    <row r="20" spans="1:8" ht="15" customHeight="1" thickBot="1">
      <c r="A20" s="246">
        <v>4</v>
      </c>
      <c r="B20" s="248" t="str">
        <f>VLOOKUP(A20,'пр.взв.'!B11:C26,2,FALSE)</f>
        <v>STSIASHENKA Yulia</v>
      </c>
      <c r="C20" s="250">
        <f>VLOOKUP(B20,'пр.взв.'!C11:D26,2,FALSE)</f>
        <v>1988</v>
      </c>
      <c r="D20" s="252" t="str">
        <f>VLOOKUP(A20,'пр.взв.'!B6:E21,4,FALSE)</f>
        <v>BLR</v>
      </c>
      <c r="E20" s="15"/>
      <c r="F20" s="17"/>
      <c r="G20" s="237"/>
      <c r="H20" s="1"/>
    </row>
    <row r="21" spans="1:8" ht="15" customHeight="1">
      <c r="A21" s="247"/>
      <c r="B21" s="249"/>
      <c r="C21" s="251"/>
      <c r="D21" s="253"/>
      <c r="E21" s="236"/>
      <c r="F21" s="18"/>
      <c r="G21" s="19"/>
      <c r="H21" s="17"/>
    </row>
    <row r="22" spans="1:8" ht="15" customHeight="1" thickBot="1">
      <c r="A22" s="254">
        <v>8</v>
      </c>
      <c r="B22" s="255">
        <f>VLOOKUP(A22,'пр.взв.'!B13:C28,2,FALSE)</f>
        <v>0</v>
      </c>
      <c r="C22" s="256" t="e">
        <f>VLOOKUP(B22,'пр.взв.'!C13:D28,2,FALSE)</f>
        <v>#N/A</v>
      </c>
      <c r="D22" s="257">
        <f>VLOOKUP(A22,'пр.взв.'!B6:E21,4,FALSE)</f>
        <v>0</v>
      </c>
      <c r="E22" s="237"/>
      <c r="F22" s="15"/>
      <c r="G22" s="20"/>
      <c r="H22" s="17"/>
    </row>
    <row r="23" spans="1:8" ht="15" customHeight="1" thickBot="1">
      <c r="A23" s="259"/>
      <c r="B23" s="260"/>
      <c r="C23" s="258"/>
      <c r="D23" s="258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C1:J1"/>
    <mergeCell ref="C2:J2"/>
    <mergeCell ref="C3:J3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E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95" t="s">
        <v>24</v>
      </c>
      <c r="C1" s="295"/>
      <c r="D1" s="295"/>
      <c r="E1" s="295"/>
      <c r="F1" s="295"/>
      <c r="G1" s="295"/>
      <c r="H1" s="295"/>
      <c r="I1" s="295"/>
      <c r="J1" s="53"/>
      <c r="K1" s="295" t="s">
        <v>24</v>
      </c>
      <c r="L1" s="295"/>
      <c r="M1" s="295"/>
      <c r="N1" s="295"/>
      <c r="O1" s="295"/>
      <c r="P1" s="295"/>
      <c r="Q1" s="295"/>
      <c r="R1" s="295"/>
    </row>
    <row r="2" spans="2:18" ht="24.75" customHeight="1">
      <c r="B2" s="261">
        <f>HYPERLINK('пр.взв.'!A4)</f>
      </c>
      <c r="C2" s="262"/>
      <c r="D2" s="262"/>
      <c r="E2" s="262"/>
      <c r="F2" s="262"/>
      <c r="G2" s="262"/>
      <c r="H2" s="262"/>
      <c r="I2" s="262"/>
      <c r="J2" s="54"/>
      <c r="K2" s="261">
        <f>HYPERLINK('пр.взв.'!A4)</f>
      </c>
      <c r="L2" s="262"/>
      <c r="M2" s="262"/>
      <c r="N2" s="262"/>
      <c r="O2" s="262"/>
      <c r="P2" s="262"/>
      <c r="Q2" s="262"/>
      <c r="R2" s="262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300" t="str">
        <f>'пр.взв.'!D4</f>
        <v>48  kg</v>
      </c>
      <c r="H3" s="300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300" t="str">
        <f>G3</f>
        <v>48  kg</v>
      </c>
      <c r="Q3" s="300"/>
      <c r="R3" s="56"/>
    </row>
    <row r="4" spans="1:18" ht="12.75" customHeight="1">
      <c r="A4" s="183" t="s">
        <v>26</v>
      </c>
      <c r="B4" s="285" t="s">
        <v>4</v>
      </c>
      <c r="C4" s="287" t="s">
        <v>5</v>
      </c>
      <c r="D4" s="287" t="s">
        <v>6</v>
      </c>
      <c r="E4" s="287" t="s">
        <v>12</v>
      </c>
      <c r="F4" s="267" t="s">
        <v>13</v>
      </c>
      <c r="G4" s="269" t="s">
        <v>15</v>
      </c>
      <c r="H4" s="282" t="s">
        <v>16</v>
      </c>
      <c r="I4" s="284" t="s">
        <v>14</v>
      </c>
      <c r="J4" s="183" t="s">
        <v>26</v>
      </c>
      <c r="K4" s="285" t="s">
        <v>4</v>
      </c>
      <c r="L4" s="287" t="s">
        <v>5</v>
      </c>
      <c r="M4" s="287" t="s">
        <v>6</v>
      </c>
      <c r="N4" s="287" t="s">
        <v>12</v>
      </c>
      <c r="O4" s="267" t="s">
        <v>13</v>
      </c>
      <c r="P4" s="269" t="s">
        <v>15</v>
      </c>
      <c r="Q4" s="282" t="s">
        <v>16</v>
      </c>
      <c r="R4" s="284" t="s">
        <v>14</v>
      </c>
    </row>
    <row r="5" spans="1:18" ht="12.75" customHeight="1" thickBot="1">
      <c r="A5" s="179"/>
      <c r="B5" s="286" t="s">
        <v>4</v>
      </c>
      <c r="C5" s="268" t="s">
        <v>5</v>
      </c>
      <c r="D5" s="268" t="s">
        <v>6</v>
      </c>
      <c r="E5" s="268" t="s">
        <v>12</v>
      </c>
      <c r="F5" s="268" t="s">
        <v>13</v>
      </c>
      <c r="G5" s="270"/>
      <c r="H5" s="283"/>
      <c r="I5" s="181" t="s">
        <v>14</v>
      </c>
      <c r="J5" s="179"/>
      <c r="K5" s="286" t="s">
        <v>4</v>
      </c>
      <c r="L5" s="268" t="s">
        <v>5</v>
      </c>
      <c r="M5" s="268" t="s">
        <v>6</v>
      </c>
      <c r="N5" s="268" t="s">
        <v>12</v>
      </c>
      <c r="O5" s="268" t="s">
        <v>13</v>
      </c>
      <c r="P5" s="270"/>
      <c r="Q5" s="283"/>
      <c r="R5" s="181" t="s">
        <v>14</v>
      </c>
    </row>
    <row r="6" spans="1:18" ht="12.75" customHeight="1">
      <c r="A6" s="296">
        <v>1</v>
      </c>
      <c r="B6" s="278">
        <v>1</v>
      </c>
      <c r="C6" s="280" t="str">
        <f>VLOOKUP(B6,'пр.взв.'!B7:E22,2,FALSE)</f>
        <v>LEBREDONCHEL Coralie </v>
      </c>
      <c r="D6" s="281">
        <f>VLOOKUP(B6,'пр.взв.'!B7:F22,3,FALSE)</f>
        <v>1990</v>
      </c>
      <c r="E6" s="281" t="str">
        <f>VLOOKUP(B6,'пр.взв.'!B7:E22,4,FALSE)</f>
        <v>FRA</v>
      </c>
      <c r="F6" s="264"/>
      <c r="G6" s="266"/>
      <c r="H6" s="276"/>
      <c r="I6" s="222"/>
      <c r="J6" s="296">
        <v>3</v>
      </c>
      <c r="K6" s="278">
        <v>2</v>
      </c>
      <c r="L6" s="280" t="str">
        <f>VLOOKUP(K6,'пр.взв.'!B7:E22,2,FALSE)</f>
        <v>FERNANDAZ Marta</v>
      </c>
      <c r="M6" s="281">
        <f>VLOOKUP(K6,'пр.взв.'!B7:F22,3,FALSE)</f>
        <v>1990</v>
      </c>
      <c r="N6" s="281" t="str">
        <f>VLOOKUP(K6,'пр.взв.'!B7:E22,4,FALSE)</f>
        <v>ESP</v>
      </c>
      <c r="O6" s="264"/>
      <c r="P6" s="266"/>
      <c r="Q6" s="276"/>
      <c r="R6" s="222"/>
    </row>
    <row r="7" spans="1:18" ht="12.75" customHeight="1">
      <c r="A7" s="297"/>
      <c r="B7" s="279"/>
      <c r="C7" s="274"/>
      <c r="D7" s="265"/>
      <c r="E7" s="265"/>
      <c r="F7" s="265"/>
      <c r="G7" s="265"/>
      <c r="H7" s="234"/>
      <c r="I7" s="277"/>
      <c r="J7" s="297"/>
      <c r="K7" s="279"/>
      <c r="L7" s="274"/>
      <c r="M7" s="265"/>
      <c r="N7" s="265"/>
      <c r="O7" s="265"/>
      <c r="P7" s="265"/>
      <c r="Q7" s="234"/>
      <c r="R7" s="277"/>
    </row>
    <row r="8" spans="1:18" ht="12.75" customHeight="1">
      <c r="A8" s="297"/>
      <c r="B8" s="271">
        <v>5</v>
      </c>
      <c r="C8" s="273" t="str">
        <f>VLOOKUP(B8,'пр.взв.'!B7:E22,2,FALSE)</f>
        <v>SARGSYAN Ruzanna</v>
      </c>
      <c r="D8" s="275">
        <f>VLOOKUP(B8,'пр.взв.'!B7:F22,3,FALSE)</f>
        <v>1985</v>
      </c>
      <c r="E8" s="275" t="str">
        <f>VLOOKUP(B8,'пр.взв.'!B7:E22,4,FALSE)</f>
        <v>ARM</v>
      </c>
      <c r="F8" s="263"/>
      <c r="G8" s="263"/>
      <c r="H8" s="221"/>
      <c r="I8" s="221"/>
      <c r="J8" s="297"/>
      <c r="K8" s="271">
        <v>6</v>
      </c>
      <c r="L8" s="273" t="str">
        <f>VLOOKUP(K8,'пр.взв.'!B7:E22,2,FALSE)</f>
        <v>PASHCHUK Alina</v>
      </c>
      <c r="M8" s="275">
        <f>VLOOKUP(K8,'пр.взв.'!B7:F22,3,FALSE)</f>
        <v>1989</v>
      </c>
      <c r="N8" s="275" t="str">
        <f>VLOOKUP(K8,'пр.взв.'!B7:E22,4,FALSE)</f>
        <v>UKR</v>
      </c>
      <c r="O8" s="263"/>
      <c r="P8" s="263"/>
      <c r="Q8" s="221"/>
      <c r="R8" s="221"/>
    </row>
    <row r="9" spans="1:18" ht="13.5" customHeight="1" thickBot="1">
      <c r="A9" s="299"/>
      <c r="B9" s="290"/>
      <c r="C9" s="291"/>
      <c r="D9" s="292"/>
      <c r="E9" s="292"/>
      <c r="F9" s="293"/>
      <c r="G9" s="293"/>
      <c r="H9" s="294"/>
      <c r="I9" s="294"/>
      <c r="J9" s="299"/>
      <c r="K9" s="290"/>
      <c r="L9" s="291"/>
      <c r="M9" s="292"/>
      <c r="N9" s="292"/>
      <c r="O9" s="293"/>
      <c r="P9" s="293"/>
      <c r="Q9" s="294"/>
      <c r="R9" s="294"/>
    </row>
    <row r="10" spans="1:18" ht="12.75" customHeight="1">
      <c r="A10" s="296">
        <v>2</v>
      </c>
      <c r="B10" s="272">
        <v>3</v>
      </c>
      <c r="C10" s="280" t="str">
        <f>VLOOKUP(B10,'пр.взв.'!B7:E22,2,FALSE)</f>
        <v>RUBEL Polina</v>
      </c>
      <c r="D10" s="281" t="str">
        <f>VLOOKUP(B10,'пр.взв.'!B7:F22,3,FALSE)</f>
        <v>1986 </v>
      </c>
      <c r="E10" s="281" t="str">
        <f>VLOOKUP(B10,'пр.взв.'!B7:E22,4,FALSE)</f>
        <v>RUS</v>
      </c>
      <c r="F10" s="265"/>
      <c r="G10" s="288"/>
      <c r="H10" s="234"/>
      <c r="I10" s="275"/>
      <c r="J10" s="296"/>
      <c r="K10" s="272">
        <v>4</v>
      </c>
      <c r="L10" s="280" t="str">
        <f>VLOOKUP(K10,'пр.взв.'!B7:E22,2,FALSE)</f>
        <v>STSIASHENKA Yulia</v>
      </c>
      <c r="M10" s="281">
        <f>VLOOKUP(K10,'пр.взв.'!B7:F22,3,FALSE)</f>
        <v>1988</v>
      </c>
      <c r="N10" s="281" t="str">
        <f>VLOOKUP(K10,'пр.взв.'!B7:E22,4,FALSE)</f>
        <v>BLR</v>
      </c>
      <c r="O10" s="265"/>
      <c r="P10" s="288"/>
      <c r="Q10" s="234"/>
      <c r="R10" s="275"/>
    </row>
    <row r="11" spans="1:18" ht="12.75" customHeight="1">
      <c r="A11" s="297"/>
      <c r="B11" s="289"/>
      <c r="C11" s="274"/>
      <c r="D11" s="265"/>
      <c r="E11" s="265"/>
      <c r="F11" s="265"/>
      <c r="G11" s="265"/>
      <c r="H11" s="234"/>
      <c r="I11" s="277"/>
      <c r="J11" s="297"/>
      <c r="K11" s="289"/>
      <c r="L11" s="274"/>
      <c r="M11" s="265"/>
      <c r="N11" s="265"/>
      <c r="O11" s="265"/>
      <c r="P11" s="265"/>
      <c r="Q11" s="234"/>
      <c r="R11" s="277"/>
    </row>
    <row r="12" spans="1:18" ht="12.75" customHeight="1">
      <c r="A12" s="297"/>
      <c r="B12" s="271">
        <v>7</v>
      </c>
      <c r="C12" s="273" t="str">
        <f>VLOOKUP(B12,'пр.взв.'!B7:E22,2,FALSE)</f>
        <v>KIRILOVA Gabriela  </v>
      </c>
      <c r="D12" s="275">
        <f>VLOOKUP(B12,'пр.взв.'!B7:F22,3,FALSE)</f>
        <v>1974</v>
      </c>
      <c r="E12" s="275" t="str">
        <f>VLOOKUP(B12,'пр.взв.'!B7:E22,4,FALSE)</f>
        <v>BUL</v>
      </c>
      <c r="F12" s="263"/>
      <c r="G12" s="263"/>
      <c r="H12" s="221"/>
      <c r="I12" s="221"/>
      <c r="J12" s="297"/>
      <c r="K12" s="271">
        <v>8</v>
      </c>
      <c r="L12" s="273">
        <f>VLOOKUP(K12,'пр.взв.'!B7:E22,2,FALSE)</f>
        <v>0</v>
      </c>
      <c r="M12" s="275">
        <f>VLOOKUP(K12,'пр.взв.'!B7:F22,3,FALSE)</f>
        <v>0</v>
      </c>
      <c r="N12" s="275">
        <f>VLOOKUP(K12,'пр.взв.'!B7:E22,4,FALSE)</f>
        <v>0</v>
      </c>
      <c r="O12" s="263"/>
      <c r="P12" s="263"/>
      <c r="Q12" s="221"/>
      <c r="R12" s="221"/>
    </row>
    <row r="13" spans="1:18" ht="12.75" customHeight="1">
      <c r="A13" s="298"/>
      <c r="B13" s="272"/>
      <c r="C13" s="274"/>
      <c r="D13" s="265"/>
      <c r="E13" s="265"/>
      <c r="F13" s="264"/>
      <c r="G13" s="264"/>
      <c r="H13" s="222"/>
      <c r="I13" s="222"/>
      <c r="J13" s="298"/>
      <c r="K13" s="272"/>
      <c r="L13" s="274"/>
      <c r="M13" s="265"/>
      <c r="N13" s="265"/>
      <c r="O13" s="264"/>
      <c r="P13" s="264"/>
      <c r="Q13" s="222"/>
      <c r="R13" s="222"/>
    </row>
    <row r="15" spans="2:16" ht="15.75">
      <c r="B15" s="261">
        <f>B2</f>
      </c>
      <c r="C15" s="262"/>
      <c r="D15" s="262"/>
      <c r="E15" s="262"/>
      <c r="F15" s="262"/>
      <c r="G15" s="262"/>
      <c r="H15" s="262"/>
      <c r="I15" s="262"/>
      <c r="K15" s="261">
        <f>K2</f>
      </c>
      <c r="L15" s="262"/>
      <c r="M15" s="262"/>
      <c r="N15" s="262"/>
      <c r="O15" s="262"/>
      <c r="P15" s="262"/>
    </row>
    <row r="16" spans="2:18" ht="24.75" customHeight="1" thickBot="1">
      <c r="B16" s="55" t="s">
        <v>1</v>
      </c>
      <c r="C16" s="116" t="s">
        <v>29</v>
      </c>
      <c r="D16" s="116"/>
      <c r="E16" s="116"/>
      <c r="F16" s="55" t="str">
        <f>F3</f>
        <v>Women</v>
      </c>
      <c r="G16" s="300" t="str">
        <f>G3</f>
        <v>48  kg</v>
      </c>
      <c r="H16" s="300"/>
      <c r="I16" s="116"/>
      <c r="J16" s="64"/>
      <c r="K16" s="55" t="s">
        <v>2</v>
      </c>
      <c r="L16" s="116" t="s">
        <v>29</v>
      </c>
      <c r="M16" s="116"/>
      <c r="N16" s="116"/>
      <c r="O16" s="55" t="str">
        <f>O3</f>
        <v>Women</v>
      </c>
      <c r="P16" s="300" t="str">
        <f>P3</f>
        <v>48  kg</v>
      </c>
      <c r="Q16" s="300"/>
      <c r="R16" s="116"/>
    </row>
    <row r="17" spans="1:18" ht="12.75" customHeight="1">
      <c r="A17" s="183" t="s">
        <v>26</v>
      </c>
      <c r="B17" s="285" t="s">
        <v>4</v>
      </c>
      <c r="C17" s="287" t="s">
        <v>5</v>
      </c>
      <c r="D17" s="287" t="s">
        <v>6</v>
      </c>
      <c r="E17" s="287" t="s">
        <v>12</v>
      </c>
      <c r="F17" s="267" t="s">
        <v>13</v>
      </c>
      <c r="G17" s="269" t="s">
        <v>15</v>
      </c>
      <c r="H17" s="282" t="s">
        <v>16</v>
      </c>
      <c r="I17" s="284" t="s">
        <v>14</v>
      </c>
      <c r="J17" s="183" t="s">
        <v>26</v>
      </c>
      <c r="K17" s="285" t="s">
        <v>4</v>
      </c>
      <c r="L17" s="287" t="s">
        <v>5</v>
      </c>
      <c r="M17" s="287" t="s">
        <v>6</v>
      </c>
      <c r="N17" s="287" t="s">
        <v>12</v>
      </c>
      <c r="O17" s="267" t="s">
        <v>13</v>
      </c>
      <c r="P17" s="269" t="s">
        <v>15</v>
      </c>
      <c r="Q17" s="282" t="s">
        <v>16</v>
      </c>
      <c r="R17" s="284" t="s">
        <v>14</v>
      </c>
    </row>
    <row r="18" spans="1:18" ht="12.75" customHeight="1" thickBot="1">
      <c r="A18" s="179"/>
      <c r="B18" s="286" t="s">
        <v>4</v>
      </c>
      <c r="C18" s="268" t="s">
        <v>5</v>
      </c>
      <c r="D18" s="268" t="s">
        <v>6</v>
      </c>
      <c r="E18" s="268" t="s">
        <v>12</v>
      </c>
      <c r="F18" s="268" t="s">
        <v>13</v>
      </c>
      <c r="G18" s="270"/>
      <c r="H18" s="283"/>
      <c r="I18" s="181" t="s">
        <v>14</v>
      </c>
      <c r="J18" s="179"/>
      <c r="K18" s="286" t="s">
        <v>4</v>
      </c>
      <c r="L18" s="268" t="s">
        <v>5</v>
      </c>
      <c r="M18" s="268" t="s">
        <v>6</v>
      </c>
      <c r="N18" s="268" t="s">
        <v>12</v>
      </c>
      <c r="O18" s="268" t="s">
        <v>13</v>
      </c>
      <c r="P18" s="270"/>
      <c r="Q18" s="283"/>
      <c r="R18" s="181" t="s">
        <v>14</v>
      </c>
    </row>
    <row r="19" spans="1:18" ht="12.75" customHeight="1">
      <c r="A19" s="296">
        <v>4</v>
      </c>
      <c r="B19" s="278">
        <f>'пр.хода'!G7</f>
        <v>5</v>
      </c>
      <c r="C19" s="280" t="str">
        <f>VLOOKUP(B19,'пр.взв.'!B7:E22,2,FALSE)</f>
        <v>SARGSYAN Ruzanna</v>
      </c>
      <c r="D19" s="281">
        <f>VLOOKUP(B19,'пр.взв.'!B7:F22,3,FALSE)</f>
        <v>1985</v>
      </c>
      <c r="E19" s="281" t="str">
        <f>VLOOKUP(B19,'пр.взв.'!B7:E22,4,FALSE)</f>
        <v>ARM</v>
      </c>
      <c r="F19" s="264"/>
      <c r="G19" s="266"/>
      <c r="H19" s="276"/>
      <c r="I19" s="222"/>
      <c r="J19" s="296">
        <v>5</v>
      </c>
      <c r="K19" s="278">
        <f>'пр.хода'!G17</f>
        <v>6</v>
      </c>
      <c r="L19" s="280" t="str">
        <f>VLOOKUP(K19,'пр.взв.'!B7:E22,2,FALSE)</f>
        <v>PASHCHUK Alina</v>
      </c>
      <c r="M19" s="281">
        <f>VLOOKUP(K19,'пр.взв.'!B7:F22,3,FALSE)</f>
        <v>1989</v>
      </c>
      <c r="N19" s="281" t="str">
        <f>VLOOKUP(K19,'пр.взв.'!B7:E22,4,FALSE)</f>
        <v>UKR</v>
      </c>
      <c r="O19" s="264"/>
      <c r="P19" s="266"/>
      <c r="Q19" s="276"/>
      <c r="R19" s="222"/>
    </row>
    <row r="20" spans="1:18" ht="12.75" customHeight="1">
      <c r="A20" s="297"/>
      <c r="B20" s="279"/>
      <c r="C20" s="274"/>
      <c r="D20" s="265"/>
      <c r="E20" s="265"/>
      <c r="F20" s="265"/>
      <c r="G20" s="265"/>
      <c r="H20" s="234"/>
      <c r="I20" s="277"/>
      <c r="J20" s="297"/>
      <c r="K20" s="279"/>
      <c r="L20" s="274"/>
      <c r="M20" s="265"/>
      <c r="N20" s="265"/>
      <c r="O20" s="265"/>
      <c r="P20" s="265"/>
      <c r="Q20" s="234"/>
      <c r="R20" s="277"/>
    </row>
    <row r="21" spans="1:18" ht="12.75" customHeight="1">
      <c r="A21" s="297"/>
      <c r="B21" s="271">
        <f>'пр.хода'!G11</f>
        <v>3</v>
      </c>
      <c r="C21" s="273" t="str">
        <f>VLOOKUP(B21,'пр.взв.'!B7:E22,2,FALSE)</f>
        <v>RUBEL Polina</v>
      </c>
      <c r="D21" s="275" t="str">
        <f>VLOOKUP(B21,'пр.взв.'!B7:F22,3,FALSE)</f>
        <v>1986 </v>
      </c>
      <c r="E21" s="275" t="str">
        <f>VLOOKUP(B21,'пр.взв.'!B7:E22,4,FALSE)</f>
        <v>RUS</v>
      </c>
      <c r="F21" s="263"/>
      <c r="G21" s="263"/>
      <c r="H21" s="221"/>
      <c r="I21" s="221"/>
      <c r="J21" s="297"/>
      <c r="K21" s="271">
        <f>'пр.хода'!G21</f>
        <v>4</v>
      </c>
      <c r="L21" s="273" t="str">
        <f>VLOOKUP(K21,'пр.взв.'!B7:E22,2,FALSE)</f>
        <v>STSIASHENKA Yulia</v>
      </c>
      <c r="M21" s="275">
        <f>VLOOKUP(K21,'пр.взв.'!B7:F22,3,FALSE)</f>
        <v>1988</v>
      </c>
      <c r="N21" s="275" t="str">
        <f>VLOOKUP(K21,'пр.взв.'!B7:E22,4,FALSE)</f>
        <v>BLR</v>
      </c>
      <c r="O21" s="263"/>
      <c r="P21" s="263"/>
      <c r="Q21" s="221"/>
      <c r="R21" s="221"/>
    </row>
    <row r="22" spans="1:18" ht="12.75" customHeight="1">
      <c r="A22" s="298"/>
      <c r="B22" s="272"/>
      <c r="C22" s="274"/>
      <c r="D22" s="265"/>
      <c r="E22" s="265"/>
      <c r="F22" s="264"/>
      <c r="G22" s="264"/>
      <c r="H22" s="222"/>
      <c r="I22" s="222"/>
      <c r="J22" s="298"/>
      <c r="K22" s="272"/>
      <c r="L22" s="274"/>
      <c r="M22" s="265"/>
      <c r="N22" s="265"/>
      <c r="O22" s="264"/>
      <c r="P22" s="264"/>
      <c r="Q22" s="222"/>
      <c r="R22" s="222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4:H5"/>
    <mergeCell ref="I4:I5"/>
    <mergeCell ref="B4:B5"/>
    <mergeCell ref="C4:C5"/>
    <mergeCell ref="D4:D5"/>
    <mergeCell ref="E4:E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O10:O11"/>
    <mergeCell ref="P10:P11"/>
    <mergeCell ref="Q10:Q11"/>
    <mergeCell ref="R10:R11"/>
    <mergeCell ref="K10:K11"/>
    <mergeCell ref="L10:L11"/>
    <mergeCell ref="M10:M11"/>
    <mergeCell ref="N10:N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F17:F18"/>
    <mergeCell ref="G17:G18"/>
    <mergeCell ref="H17:H18"/>
    <mergeCell ref="I17:I18"/>
    <mergeCell ref="B17:B18"/>
    <mergeCell ref="C17:C18"/>
    <mergeCell ref="D17:D18"/>
    <mergeCell ref="E17:E18"/>
    <mergeCell ref="F19:F20"/>
    <mergeCell ref="G19:G20"/>
    <mergeCell ref="H19:H20"/>
    <mergeCell ref="I19:I20"/>
    <mergeCell ref="B19:B20"/>
    <mergeCell ref="C19:C20"/>
    <mergeCell ref="D19:D20"/>
    <mergeCell ref="E19:E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3">
      <selection activeCell="S20" sqref="S20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01" t="str">
        <f>'[1]реквизиты'!$A$3</f>
        <v>May 17—21, 2012              Moscow (Russia)         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7:19" ht="10.5" customHeight="1" thickBot="1">
      <c r="Q3" s="1"/>
      <c r="R3" s="1"/>
      <c r="S3" s="1"/>
    </row>
    <row r="4" spans="1:17" ht="30.75" customHeight="1" thickBot="1">
      <c r="A4" s="304" t="str">
        <f>'пр.взв.'!C4</f>
        <v>Women</v>
      </c>
      <c r="B4" s="305"/>
      <c r="C4" s="306"/>
      <c r="D4" s="112" t="str">
        <f>'пр.взв.'!D4</f>
        <v>48  kg</v>
      </c>
      <c r="E4" s="302" t="s">
        <v>62</v>
      </c>
      <c r="F4" s="303"/>
      <c r="G4" s="111"/>
      <c r="H4" s="111"/>
      <c r="K4" s="1"/>
      <c r="L4" s="1"/>
      <c r="M4" s="307" t="s">
        <v>42</v>
      </c>
      <c r="N4" s="307"/>
      <c r="O4" s="307"/>
      <c r="P4" s="307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08" t="s">
        <v>38</v>
      </c>
      <c r="B6" s="87"/>
      <c r="C6" s="323">
        <v>1</v>
      </c>
      <c r="D6" s="311" t="str">
        <f>VLOOKUP(C6,'пр.взв.'!B1:F22,2,FALSE)</f>
        <v>LEBREDONCHEL Coralie </v>
      </c>
      <c r="E6" s="327">
        <f>VLOOKUP(C6,'пр.взв.'!B1:F22,3,FALSE)</f>
        <v>1990</v>
      </c>
      <c r="F6" s="342" t="str">
        <f>VLOOKUP(C6,'пр.взв.'!B1:F22,4,FALSE)</f>
        <v>FRA</v>
      </c>
      <c r="G6" s="81"/>
      <c r="H6" s="81"/>
      <c r="I6" s="81"/>
      <c r="J6" s="94"/>
      <c r="K6" s="94"/>
      <c r="M6" s="346">
        <v>1</v>
      </c>
      <c r="N6" s="359">
        <f>K14</f>
        <v>3</v>
      </c>
      <c r="O6" s="355" t="str">
        <f>VLOOKUP(N6,'пр.взв.'!B7:E22,2,FALSE)</f>
        <v>RUBEL Polina</v>
      </c>
      <c r="P6" s="357" t="str">
        <f>VLOOKUP(N6,'пр.взв.'!B7:F22,4,FALSE)</f>
        <v>RUS</v>
      </c>
      <c r="Q6" s="31"/>
    </row>
    <row r="7" spans="1:25" ht="15" customHeight="1">
      <c r="A7" s="309"/>
      <c r="B7" s="87"/>
      <c r="C7" s="324"/>
      <c r="D7" s="312"/>
      <c r="E7" s="328"/>
      <c r="F7" s="343"/>
      <c r="G7" s="93">
        <v>5</v>
      </c>
      <c r="H7" s="81"/>
      <c r="I7" s="81"/>
      <c r="J7" s="94"/>
      <c r="K7" s="94"/>
      <c r="M7" s="347"/>
      <c r="N7" s="360"/>
      <c r="O7" s="356"/>
      <c r="P7" s="358"/>
      <c r="Q7" s="31"/>
      <c r="T7" s="354"/>
      <c r="U7" s="354"/>
      <c r="V7" s="354"/>
      <c r="W7" s="354"/>
      <c r="X7" s="354"/>
      <c r="Y7" s="354"/>
    </row>
    <row r="8" spans="1:17" ht="15" customHeight="1" thickBot="1">
      <c r="A8" s="309"/>
      <c r="B8" s="87"/>
      <c r="C8" s="325">
        <v>5</v>
      </c>
      <c r="D8" s="315" t="str">
        <f>VLOOKUP(C8,'пр.взв.'!B1:F24,2,FALSE)</f>
        <v>SARGSYAN Ruzanna</v>
      </c>
      <c r="E8" s="313">
        <f>VLOOKUP(C8,'пр.взв.'!B1:F24,3,FALSE)</f>
        <v>1985</v>
      </c>
      <c r="F8" s="344" t="str">
        <f>VLOOKUP(C8,'пр.взв.'!B1:F24,4,FALSE)</f>
        <v>ARM</v>
      </c>
      <c r="G8" s="138" t="s">
        <v>63</v>
      </c>
      <c r="H8" s="82"/>
      <c r="I8" s="83"/>
      <c r="J8" s="94"/>
      <c r="K8" s="94"/>
      <c r="M8" s="317">
        <v>2</v>
      </c>
      <c r="N8" s="360">
        <v>6</v>
      </c>
      <c r="O8" s="356" t="str">
        <f>VLOOKUP(N8,'пр.взв.'!B7:F22,2,FALSE)</f>
        <v>PASHCHUK Alina</v>
      </c>
      <c r="P8" s="358" t="str">
        <f>VLOOKUP(N8,'пр.взв.'!B7:E22,4,FALSE)</f>
        <v>UKR</v>
      </c>
      <c r="Q8" s="31"/>
    </row>
    <row r="9" spans="1:17" ht="15" customHeight="1" thickBot="1">
      <c r="A9" s="310"/>
      <c r="B9" s="87"/>
      <c r="C9" s="326"/>
      <c r="D9" s="316"/>
      <c r="E9" s="314"/>
      <c r="F9" s="345"/>
      <c r="G9" s="81"/>
      <c r="H9" s="84"/>
      <c r="I9" s="88">
        <v>3</v>
      </c>
      <c r="J9" s="94"/>
      <c r="K9" s="94"/>
      <c r="M9" s="318"/>
      <c r="N9" s="360"/>
      <c r="O9" s="356" t="e">
        <f>VLOOKUP(N9,'пр.взв.'!B1:E24,2,FALSE)</f>
        <v>#N/A</v>
      </c>
      <c r="P9" s="358" t="e">
        <f>VLOOKUP(N9,'пр.взв.'!B1:E24,4,FALSE)</f>
        <v>#N/A</v>
      </c>
      <c r="Q9" s="31"/>
    </row>
    <row r="10" spans="1:17" ht="15" customHeight="1" thickBot="1">
      <c r="A10" s="308" t="s">
        <v>39</v>
      </c>
      <c r="B10" s="87"/>
      <c r="C10" s="323">
        <v>3</v>
      </c>
      <c r="D10" s="311" t="str">
        <f>VLOOKUP(C10,'пр.взв.'!B1:F26,2,FALSE)</f>
        <v>RUBEL Polina</v>
      </c>
      <c r="E10" s="327" t="str">
        <f>VLOOKUP(C10,'пр.взв.'!B1:F26,3,FALSE)</f>
        <v>1986 </v>
      </c>
      <c r="F10" s="342" t="str">
        <f>VLOOKUP(C10,'пр.взв.'!B1:F26,4,FALSE)</f>
        <v>RUS</v>
      </c>
      <c r="G10" s="81"/>
      <c r="H10" s="84"/>
      <c r="I10" s="117" t="s">
        <v>64</v>
      </c>
      <c r="J10" s="95"/>
      <c r="K10" s="94"/>
      <c r="M10" s="337">
        <v>3</v>
      </c>
      <c r="N10" s="360">
        <f>E29</f>
        <v>7</v>
      </c>
      <c r="O10" s="356" t="str">
        <f>VLOOKUP(N10,'пр.взв.'!B7:F22,2,FALSE)</f>
        <v>KIRILOVA Gabriela  </v>
      </c>
      <c r="P10" s="358" t="str">
        <f>VLOOKUP(N10,'пр.взв.'!B7:E22,4,FALSE)</f>
        <v>BUL</v>
      </c>
      <c r="Q10" s="31"/>
    </row>
    <row r="11" spans="1:17" ht="15" customHeight="1">
      <c r="A11" s="309"/>
      <c r="B11" s="87"/>
      <c r="C11" s="324"/>
      <c r="D11" s="312"/>
      <c r="E11" s="328"/>
      <c r="F11" s="343"/>
      <c r="G11" s="89">
        <v>3</v>
      </c>
      <c r="H11" s="85"/>
      <c r="I11" s="83"/>
      <c r="J11" s="96"/>
      <c r="K11" s="94"/>
      <c r="M11" s="338"/>
      <c r="N11" s="360"/>
      <c r="O11" s="356" t="e">
        <f>VLOOKUP(N11,'пр.взв.'!B1:E26,2,FALSE)</f>
        <v>#N/A</v>
      </c>
      <c r="P11" s="358" t="e">
        <f>VLOOKUP(N11,'пр.взв.'!B1:E26,4,FALSE)</f>
        <v>#N/A</v>
      </c>
      <c r="Q11" s="31"/>
    </row>
    <row r="12" spans="1:17" ht="15" customHeight="1" thickBot="1">
      <c r="A12" s="309"/>
      <c r="B12" s="87"/>
      <c r="C12" s="325">
        <v>7</v>
      </c>
      <c r="D12" s="315" t="str">
        <f>VLOOKUP(C12,'пр.взв.'!B1:F28,2,FALSE)</f>
        <v>KIRILOVA Gabriela  </v>
      </c>
      <c r="E12" s="313">
        <f>VLOOKUP(C12,'пр.взв.'!B1:F28,3,FALSE)</f>
        <v>1974</v>
      </c>
      <c r="F12" s="344" t="str">
        <f>VLOOKUP(C12,'пр.взв.'!B1:F28,4,FALSE)</f>
        <v>BUL</v>
      </c>
      <c r="G12" s="106" t="s">
        <v>64</v>
      </c>
      <c r="H12" s="81"/>
      <c r="I12" s="84"/>
      <c r="J12" s="96"/>
      <c r="K12" s="94"/>
      <c r="M12" s="337">
        <v>3</v>
      </c>
      <c r="N12" s="360">
        <v>4</v>
      </c>
      <c r="O12" s="356" t="str">
        <f>VLOOKUP(N12,'пр.взв.'!B9:F24,2,FALSE)</f>
        <v>STSIASHENKA Yulia</v>
      </c>
      <c r="P12" s="358" t="str">
        <f>VLOOKUP(N12,'пр.взв.'!B7:E24,4,FALSE)</f>
        <v>BLR</v>
      </c>
      <c r="Q12" s="31"/>
    </row>
    <row r="13" spans="1:19" ht="15" customHeight="1" thickBot="1">
      <c r="A13" s="310"/>
      <c r="B13" s="87"/>
      <c r="C13" s="326"/>
      <c r="D13" s="316"/>
      <c r="E13" s="314"/>
      <c r="F13" s="345"/>
      <c r="G13" s="81"/>
      <c r="H13" s="81"/>
      <c r="I13" s="84"/>
      <c r="J13" s="96"/>
      <c r="K13" s="94"/>
      <c r="M13" s="338"/>
      <c r="N13" s="360"/>
      <c r="O13" s="356" t="e">
        <f>VLOOKUP(N13,'пр.взв.'!B3:E28,2,FALSE)</f>
        <v>#N/A</v>
      </c>
      <c r="P13" s="358" t="e">
        <f>VLOOKUP(N13,'пр.взв.'!B3:E28,4,FALSE)</f>
        <v>#N/A</v>
      </c>
      <c r="Q13" s="31"/>
      <c r="S13" s="61"/>
    </row>
    <row r="14" spans="3:17" ht="15" customHeight="1">
      <c r="C14" s="321"/>
      <c r="D14" s="80"/>
      <c r="E14" s="78"/>
      <c r="F14" s="79"/>
      <c r="G14" s="81"/>
      <c r="H14" s="81"/>
      <c r="I14" s="84"/>
      <c r="J14" s="96"/>
      <c r="K14" s="97">
        <v>3</v>
      </c>
      <c r="M14" s="350">
        <v>5</v>
      </c>
      <c r="N14" s="360">
        <v>5</v>
      </c>
      <c r="O14" s="356" t="str">
        <f>VLOOKUP(N14,'пр.взв.'!B1:F26,2,FALSE)</f>
        <v>SARGSYAN Ruzanna</v>
      </c>
      <c r="P14" s="358" t="str">
        <f>VLOOKUP(N14,'пр.взв.'!B1:E26,4,FALSE)</f>
        <v>ARM</v>
      </c>
      <c r="Q14" s="31"/>
    </row>
    <row r="15" spans="3:17" ht="15" customHeight="1" thickBot="1">
      <c r="C15" s="322"/>
      <c r="D15" s="80"/>
      <c r="E15" s="78"/>
      <c r="F15" s="79"/>
      <c r="G15" s="81"/>
      <c r="H15" s="81"/>
      <c r="I15" s="84"/>
      <c r="J15" s="96"/>
      <c r="K15" s="107" t="s">
        <v>64</v>
      </c>
      <c r="M15" s="351"/>
      <c r="N15" s="360"/>
      <c r="O15" s="356" t="e">
        <f>VLOOKUP(N15,'пр.взв.'!B5:E30,2,FALSE)</f>
        <v>#N/A</v>
      </c>
      <c r="P15" s="358" t="e">
        <f>VLOOKUP(N15,'пр.взв.'!B5:E30,4,FALSE)</f>
        <v>#N/A</v>
      </c>
      <c r="Q15" s="31"/>
    </row>
    <row r="16" spans="1:17" ht="15" customHeight="1" thickBot="1">
      <c r="A16" s="308" t="s">
        <v>40</v>
      </c>
      <c r="B16" s="87"/>
      <c r="C16" s="319">
        <v>2</v>
      </c>
      <c r="D16" s="311" t="str">
        <f>VLOOKUP(C16,'пр.взв.'!B1:F32,2,FALSE)</f>
        <v>FERNANDAZ Marta</v>
      </c>
      <c r="E16" s="327">
        <f>VLOOKUP(C16,'пр.взв.'!B1:F32,3,FALSE)</f>
        <v>1990</v>
      </c>
      <c r="F16" s="342" t="str">
        <f>VLOOKUP(C16,'пр.взв.'!B1:F32,4,FALSE)</f>
        <v>ESP</v>
      </c>
      <c r="G16" s="81"/>
      <c r="H16" s="81"/>
      <c r="I16" s="84"/>
      <c r="J16" s="96"/>
      <c r="K16" s="94"/>
      <c r="M16" s="350">
        <v>5</v>
      </c>
      <c r="N16" s="360">
        <v>2</v>
      </c>
      <c r="O16" s="356" t="str">
        <f>VLOOKUP(N16,'пр.взв.'!B3:F28,2,FALSE)</f>
        <v>FERNANDAZ Marta</v>
      </c>
      <c r="P16" s="358" t="str">
        <f>VLOOKUP(N16,'пр.взв.'!B3:E28,4,FALSE)</f>
        <v>ESP</v>
      </c>
      <c r="Q16" s="31"/>
    </row>
    <row r="17" spans="1:17" ht="15" customHeight="1">
      <c r="A17" s="309"/>
      <c r="B17" s="87"/>
      <c r="C17" s="320"/>
      <c r="D17" s="312"/>
      <c r="E17" s="328"/>
      <c r="F17" s="343"/>
      <c r="G17" s="88">
        <v>6</v>
      </c>
      <c r="H17" s="81"/>
      <c r="I17" s="84"/>
      <c r="J17" s="96"/>
      <c r="K17" s="94"/>
      <c r="M17" s="351"/>
      <c r="N17" s="360"/>
      <c r="O17" s="356" t="e">
        <f>VLOOKUP(N17,'пр.взв.'!B7:E32,2,FALSE)</f>
        <v>#N/A</v>
      </c>
      <c r="P17" s="358" t="e">
        <f>VLOOKUP(N17,'пр.взв.'!B7:E32,4,FALSE)</f>
        <v>#N/A</v>
      </c>
      <c r="Q17" s="31"/>
    </row>
    <row r="18" spans="1:17" ht="15" customHeight="1" thickBot="1">
      <c r="A18" s="309"/>
      <c r="B18" s="87"/>
      <c r="C18" s="329">
        <v>6</v>
      </c>
      <c r="D18" s="315" t="str">
        <f>VLOOKUP(C18,'пр.взв.'!B1:F34,2,FALSE)</f>
        <v>PASHCHUK Alina</v>
      </c>
      <c r="E18" s="313">
        <f>VLOOKUP(C18,'пр.взв.'!B1:F34,3,FALSE)</f>
        <v>1989</v>
      </c>
      <c r="F18" s="344" t="str">
        <f>VLOOKUP(C18,'пр.взв.'!B1:F34,4,FALSE)</f>
        <v>UKR</v>
      </c>
      <c r="G18" s="139" t="s">
        <v>63</v>
      </c>
      <c r="H18" s="82"/>
      <c r="I18" s="83"/>
      <c r="J18" s="96"/>
      <c r="K18" s="94"/>
      <c r="M18" s="348" t="s">
        <v>61</v>
      </c>
      <c r="N18" s="360">
        <v>1</v>
      </c>
      <c r="O18" s="356" t="str">
        <f>VLOOKUP(N18,'пр.взв.'!B5:F30,2,FALSE)</f>
        <v>LEBREDONCHEL Coralie </v>
      </c>
      <c r="P18" s="358" t="str">
        <f>VLOOKUP(N18,'пр.взв.'!B1:E30,4,FALSE)</f>
        <v>FRA</v>
      </c>
      <c r="Q18" s="31"/>
    </row>
    <row r="19" spans="1:17" ht="15" customHeight="1" thickBot="1">
      <c r="A19" s="310"/>
      <c r="B19" s="87"/>
      <c r="C19" s="330"/>
      <c r="D19" s="316"/>
      <c r="E19" s="314"/>
      <c r="F19" s="345"/>
      <c r="G19" s="81"/>
      <c r="H19" s="84"/>
      <c r="I19" s="89">
        <v>6</v>
      </c>
      <c r="J19" s="98"/>
      <c r="K19" s="94"/>
      <c r="M19" s="349"/>
      <c r="N19" s="361"/>
      <c r="O19" s="362" t="e">
        <f>VLOOKUP(N19,'пр.взв.'!B1:E34,2,FALSE)</f>
        <v>#N/A</v>
      </c>
      <c r="P19" s="363" t="e">
        <f>VLOOKUP(N19,'пр.взв.'!B3:E34,4,FALSE)</f>
        <v>#N/A</v>
      </c>
      <c r="Q19" s="31"/>
    </row>
    <row r="20" spans="1:17" ht="15" customHeight="1" thickBot="1">
      <c r="A20" s="308" t="s">
        <v>41</v>
      </c>
      <c r="B20" s="87"/>
      <c r="C20" s="319">
        <v>4</v>
      </c>
      <c r="D20" s="311" t="str">
        <f>VLOOKUP(C20,'пр.взв.'!B1:F36,2,FALSE)</f>
        <v>STSIASHENKA Yulia</v>
      </c>
      <c r="E20" s="327">
        <f>VLOOKUP(C20,'пр.взв.'!B1:F36,3,FALSE)</f>
        <v>1988</v>
      </c>
      <c r="F20" s="342" t="str">
        <f>VLOOKUP(C20,'пр.взв.'!B1:F36,4,FALSE)</f>
        <v>BLR</v>
      </c>
      <c r="G20" s="81"/>
      <c r="H20" s="84"/>
      <c r="I20" s="118" t="s">
        <v>64</v>
      </c>
      <c r="J20" s="70"/>
      <c r="K20" s="94"/>
      <c r="M20" s="352"/>
      <c r="N20" s="364"/>
      <c r="O20" s="365"/>
      <c r="P20" s="366"/>
      <c r="Q20" s="31"/>
    </row>
    <row r="21" spans="1:17" ht="15" customHeight="1">
      <c r="A21" s="309"/>
      <c r="B21" s="87"/>
      <c r="C21" s="320"/>
      <c r="D21" s="312"/>
      <c r="E21" s="328"/>
      <c r="F21" s="343"/>
      <c r="G21" s="89">
        <v>4</v>
      </c>
      <c r="H21" s="85"/>
      <c r="I21" s="83"/>
      <c r="J21" s="70"/>
      <c r="K21" s="94"/>
      <c r="M21" s="353"/>
      <c r="N21" s="364"/>
      <c r="O21" s="365"/>
      <c r="P21" s="366"/>
      <c r="Q21" s="31"/>
    </row>
    <row r="22" spans="1:17" ht="15" customHeight="1" thickBot="1">
      <c r="A22" s="309"/>
      <c r="B22" s="87"/>
      <c r="C22" s="329">
        <v>8</v>
      </c>
      <c r="D22" s="333">
        <f>VLOOKUP(C22,'пр.взв.'!B1:F38,2,FALSE)</f>
        <v>0</v>
      </c>
      <c r="E22" s="331">
        <f>VLOOKUP(C22,'пр.взв.'!B1:F38,3,FALSE)</f>
        <v>0</v>
      </c>
      <c r="F22" s="371">
        <f>VLOOKUP(C22,'пр.взв.'!B1:F38,4,FALSE)</f>
        <v>0</v>
      </c>
      <c r="G22" s="106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10"/>
      <c r="B23" s="87"/>
      <c r="C23" s="330"/>
      <c r="D23" s="334"/>
      <c r="E23" s="332"/>
      <c r="F23" s="372"/>
      <c r="G23" s="76"/>
      <c r="H23" s="76"/>
      <c r="I23" s="11"/>
      <c r="J23" s="1"/>
      <c r="O23" s="74"/>
      <c r="P23" s="75"/>
      <c r="Q23" s="31"/>
    </row>
    <row r="24" spans="3:10" ht="38.25" customHeight="1">
      <c r="C24" s="339" t="s">
        <v>43</v>
      </c>
      <c r="D24" s="339"/>
      <c r="E24" s="339"/>
      <c r="F24" s="339"/>
      <c r="G24" s="339"/>
      <c r="H24" s="339"/>
      <c r="I24" s="339"/>
      <c r="J24" s="339"/>
    </row>
    <row r="25" spans="3:8" ht="25.5" customHeight="1">
      <c r="C25" s="35" t="s">
        <v>1</v>
      </c>
      <c r="H25" s="35" t="s">
        <v>2</v>
      </c>
    </row>
    <row r="26" ht="12.75" customHeight="1" thickBot="1"/>
    <row r="27" spans="3:13" ht="13.5" customHeight="1">
      <c r="C27" s="340">
        <v>7</v>
      </c>
      <c r="D27" s="119"/>
      <c r="E27" s="120"/>
      <c r="F27" s="121"/>
      <c r="G27" s="121"/>
      <c r="H27" s="340">
        <v>2</v>
      </c>
      <c r="I27" s="122"/>
      <c r="J27" s="123"/>
      <c r="K27" s="124"/>
      <c r="L27" s="124"/>
      <c r="M27" s="124"/>
    </row>
    <row r="28" spans="3:13" ht="12.75" customHeight="1" thickBot="1">
      <c r="C28" s="341"/>
      <c r="D28" s="125"/>
      <c r="E28" s="120"/>
      <c r="F28" s="121"/>
      <c r="G28" s="121"/>
      <c r="H28" s="341"/>
      <c r="I28" s="126"/>
      <c r="J28" s="127"/>
      <c r="K28" s="128"/>
      <c r="L28" s="124"/>
      <c r="M28" s="124"/>
    </row>
    <row r="29" spans="3:13" ht="15.75" customHeight="1">
      <c r="C29" s="135"/>
      <c r="D29" s="129"/>
      <c r="E29" s="99">
        <v>7</v>
      </c>
      <c r="F29" s="121"/>
      <c r="G29" s="121"/>
      <c r="H29" s="136"/>
      <c r="I29" s="124"/>
      <c r="J29" s="100"/>
      <c r="K29" s="124"/>
      <c r="L29" s="367">
        <v>4</v>
      </c>
      <c r="M29" s="368"/>
    </row>
    <row r="30" spans="3:13" ht="12.75" customHeight="1" thickBot="1">
      <c r="C30" s="135"/>
      <c r="D30" s="129"/>
      <c r="E30" s="137" t="s">
        <v>64</v>
      </c>
      <c r="F30" s="121"/>
      <c r="G30" s="121"/>
      <c r="H30" s="136"/>
      <c r="I30" s="124"/>
      <c r="J30" s="130"/>
      <c r="K30" s="124"/>
      <c r="L30" s="369" t="s">
        <v>65</v>
      </c>
      <c r="M30" s="370"/>
    </row>
    <row r="31" spans="3:13" ht="13.5" customHeight="1">
      <c r="C31" s="335">
        <v>5</v>
      </c>
      <c r="D31" s="131"/>
      <c r="E31" s="120"/>
      <c r="F31" s="121"/>
      <c r="G31" s="121"/>
      <c r="H31" s="335">
        <v>4</v>
      </c>
      <c r="I31" s="132"/>
      <c r="J31" s="133"/>
      <c r="K31" s="134"/>
      <c r="L31" s="124"/>
      <c r="M31" s="124"/>
    </row>
    <row r="32" spans="3:13" ht="18.75" thickBot="1">
      <c r="C32" s="336"/>
      <c r="D32" s="119"/>
      <c r="E32" s="120"/>
      <c r="F32" s="121"/>
      <c r="G32" s="121"/>
      <c r="H32" s="336"/>
      <c r="I32" s="122"/>
      <c r="J32" s="123"/>
      <c r="K32" s="124"/>
      <c r="L32" s="124"/>
      <c r="M32" s="124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1" t="str">
        <f>'[1]реквизиты'!$G$8</f>
        <v>V. Bukhval</v>
      </c>
      <c r="K36" s="102"/>
      <c r="L36" s="90"/>
      <c r="M36" s="102" t="str">
        <f>'[1]реквизиты'!$G$9</f>
        <v>/BLR/</v>
      </c>
      <c r="N36" s="102"/>
    </row>
    <row r="37" spans="3:14" ht="15.75">
      <c r="C37" s="73"/>
      <c r="D37" s="9"/>
      <c r="E37" s="9"/>
      <c r="F37" s="9"/>
      <c r="G37" s="1"/>
      <c r="H37" s="70"/>
      <c r="I37" s="1"/>
      <c r="J37" s="103"/>
      <c r="K37" s="102"/>
      <c r="L37" s="91"/>
      <c r="M37" s="104"/>
      <c r="N37" s="102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1"/>
      <c r="K38" s="105"/>
      <c r="L38" s="102"/>
      <c r="M38" s="102"/>
      <c r="N38" s="102"/>
    </row>
    <row r="39" spans="5:14" ht="15.75">
      <c r="E39" s="1"/>
      <c r="F39" s="1"/>
      <c r="G39" s="1"/>
      <c r="H39" s="1"/>
      <c r="J39" s="101"/>
      <c r="K39" s="102"/>
      <c r="L39" s="102"/>
      <c r="M39" s="102"/>
      <c r="N39" s="102"/>
    </row>
    <row r="40" spans="5:14" ht="15.75">
      <c r="E40" s="1"/>
      <c r="F40" s="1"/>
      <c r="G40" s="1"/>
      <c r="H40" s="1"/>
      <c r="J40" s="101"/>
      <c r="K40" s="102"/>
      <c r="L40" s="102"/>
      <c r="M40" s="102"/>
      <c r="N40" s="102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1" t="str">
        <f>'[1]реквизиты'!$G$10</f>
        <v>N. Glushkova</v>
      </c>
      <c r="K41" s="102"/>
      <c r="L41" s="90"/>
      <c r="M41" s="102" t="str">
        <f>'[1]реквизиты'!$G$11</f>
        <v>/RUS/</v>
      </c>
      <c r="N41" s="102"/>
    </row>
    <row r="42" spans="10:13" ht="15">
      <c r="J42" s="72"/>
      <c r="M42" s="92"/>
    </row>
  </sheetData>
  <sheetProtection/>
  <mergeCells count="81">
    <mergeCell ref="P16:P17"/>
    <mergeCell ref="F22:F23"/>
    <mergeCell ref="F16:F17"/>
    <mergeCell ref="F18:F19"/>
    <mergeCell ref="D20:D21"/>
    <mergeCell ref="F20:F21"/>
    <mergeCell ref="E16:E17"/>
    <mergeCell ref="O14:O15"/>
    <mergeCell ref="L29:M29"/>
    <mergeCell ref="O16:O17"/>
    <mergeCell ref="N20:N21"/>
    <mergeCell ref="O20:O21"/>
    <mergeCell ref="P20:P21"/>
    <mergeCell ref="D6:D7"/>
    <mergeCell ref="D8:D9"/>
    <mergeCell ref="F6:F7"/>
    <mergeCell ref="F8:F9"/>
    <mergeCell ref="N16:N17"/>
    <mergeCell ref="N10:N11"/>
    <mergeCell ref="D18:D19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P14:P15"/>
    <mergeCell ref="T7:Y7"/>
    <mergeCell ref="O6:O7"/>
    <mergeCell ref="P6:P7"/>
    <mergeCell ref="N6:N7"/>
    <mergeCell ref="N8:N9"/>
    <mergeCell ref="O8:O9"/>
    <mergeCell ref="P8:P9"/>
    <mergeCell ref="M6:M7"/>
    <mergeCell ref="M12:M13"/>
    <mergeCell ref="H31:H32"/>
    <mergeCell ref="M18:M19"/>
    <mergeCell ref="M16:M17"/>
    <mergeCell ref="M14:M15"/>
    <mergeCell ref="M20:M21"/>
    <mergeCell ref="L30:M30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M8:M9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2012-05-18T13:35:02Z</cp:lastPrinted>
  <dcterms:created xsi:type="dcterms:W3CDTF">1996-10-08T23:32:33Z</dcterms:created>
  <dcterms:modified xsi:type="dcterms:W3CDTF">2012-05-18T20:03:03Z</dcterms:modified>
  <cp:category/>
  <cp:version/>
  <cp:contentType/>
  <cp:contentStatus/>
</cp:coreProperties>
</file>