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<sst xmlns="http://schemas.openxmlformats.org/spreadsheetml/2006/main" count="258" uniqueCount="77">
  <si>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</si>
  <si>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</si>
  <si>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</si>
  <si>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</si>
  <si>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</si>
  <si>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</si>
  <si>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</si>
  <si>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</si>
  <si>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</si>
  <si>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</si>
  <si>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</si>
  <si>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</si>
  <si>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</si>
  <si>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</si>
  <si>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</si>
  <si>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</si>
  <si>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</si>
  <si>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</si>
  <si>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</si>
  <si>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</si>
  <si>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</si>
  <si>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</si>
  <si>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</si>
  <si>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</si>
  <si>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</si>
  <si>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</si>
  <si>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</si>
  <si>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</si>
  <si>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</si>
  <si>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</si>
  <si>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</si>
  <si>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</si>
  <si>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</si>
  <si>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</si>
  <si>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</si>
  <si>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</si>
  <si>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</si>
  <si>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</si>
  <si>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</si>
  <si>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</si>
  <si>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</si>
  <si>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</si>
  <si>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</si>
  <si>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</si>
  <si>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</si>
  <si>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</si>
  <si>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ARAKELYAN Hakob</t>
  </si>
  <si>
    <t>ARM</t>
  </si>
  <si>
    <t>MIKHAYLIN Vyacheslav</t>
  </si>
  <si>
    <t>RUS</t>
  </si>
  <si>
    <t>LAVIALE Yannick</t>
  </si>
  <si>
    <t>FRA</t>
  </si>
  <si>
    <t>RYTKO Yaroslav</t>
  </si>
  <si>
    <t>UKR</t>
  </si>
  <si>
    <t>KUZNIATSOU Vasili</t>
  </si>
  <si>
    <t>BLR</t>
  </si>
  <si>
    <t>RODRIGUEZ Cristian</t>
  </si>
  <si>
    <t>ESP</t>
  </si>
  <si>
    <t>ALAKBAROV Intigam</t>
  </si>
  <si>
    <t>AZE</t>
  </si>
  <si>
    <t>RESHKO Viktor</t>
  </si>
  <si>
    <t>LAT</t>
  </si>
  <si>
    <t xml:space="preserve">DEBRELIEV Miroslav  </t>
  </si>
  <si>
    <t>BUL</t>
  </si>
  <si>
    <t>PAVLIASHVILI Mirian</t>
  </si>
  <si>
    <t>GEO</t>
  </si>
  <si>
    <t>100 kg</t>
  </si>
  <si>
    <t>MEN</t>
  </si>
  <si>
    <t>10        participants</t>
  </si>
  <si>
    <t>3/1</t>
  </si>
  <si>
    <t>3/0</t>
  </si>
  <si>
    <t>3,5/0</t>
  </si>
  <si>
    <t>4.0</t>
  </si>
  <si>
    <t>4/0</t>
  </si>
  <si>
    <t>7</t>
  </si>
  <si>
    <t>10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</si>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</sst>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42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" fillId="0" borderId="37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14" fillId="25" borderId="68" xfId="42" applyFont="1" applyFill="1" applyBorder="1" applyAlignment="1" applyProtection="1">
      <alignment horizontal="center" vertical="center" wrapText="1"/>
      <protection/>
    </xf>
    <xf numFmtId="0" fontId="14" fillId="25" borderId="20" xfId="42" applyFont="1" applyFill="1" applyBorder="1" applyAlignment="1" applyProtection="1">
      <alignment horizontal="center" vertical="center" wrapText="1"/>
      <protection/>
    </xf>
    <xf numFmtId="0" fontId="14" fillId="25" borderId="69" xfId="42" applyFont="1" applyFill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2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49" fontId="10" fillId="4" borderId="63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 textRotation="90"/>
    </xf>
    <xf numFmtId="0" fontId="12" fillId="0" borderId="7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09775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0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3"/>
  <sheetViews>
    <sheetView zoomScalePageLayoutView="0" workbookViewId="0" topLeftCell="L24">
      <selection activeCell="J45" sqref="J45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41"/>
      <c r="B1" s="212" t="s">
        <v>24</v>
      </c>
      <c r="C1" s="212"/>
      <c r="D1" s="212"/>
      <c r="E1" s="212"/>
      <c r="F1" s="212"/>
      <c r="G1" s="212"/>
      <c r="H1" s="212"/>
      <c r="I1" s="212"/>
      <c r="J1" s="78"/>
      <c r="K1" s="212" t="s">
        <v>24</v>
      </c>
      <c r="L1" s="212"/>
      <c r="M1" s="212"/>
      <c r="N1" s="212"/>
      <c r="O1" s="212"/>
      <c r="P1" s="212"/>
      <c r="Q1" s="212"/>
      <c r="R1" s="212"/>
    </row>
    <row r="2" spans="1:18" ht="15.75">
      <c r="A2" s="141"/>
      <c r="B2" s="207"/>
      <c r="C2" s="208"/>
      <c r="D2" s="208"/>
      <c r="E2" s="208"/>
      <c r="F2" s="208"/>
      <c r="G2" s="208"/>
      <c r="H2" s="208"/>
      <c r="I2" s="208"/>
      <c r="J2" s="79"/>
      <c r="K2" s="207"/>
      <c r="L2" s="208"/>
      <c r="M2" s="208"/>
      <c r="N2" s="208"/>
      <c r="O2" s="208"/>
      <c r="P2" s="208"/>
      <c r="Q2" s="208"/>
      <c r="R2" s="208"/>
    </row>
    <row r="3" spans="1:18" ht="16.5" thickBot="1">
      <c r="A3" s="141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170" t="str">
        <f>'пр.взв.'!D4</f>
        <v>100 kg</v>
      </c>
      <c r="H3" s="170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170" t="str">
        <f>G3</f>
        <v>100 kg</v>
      </c>
      <c r="Q3" s="170"/>
      <c r="R3" s="83"/>
    </row>
    <row r="4" spans="1:18" ht="12.75" customHeight="1">
      <c r="A4" s="180" t="s">
        <v>28</v>
      </c>
      <c r="B4" s="209" t="s">
        <v>2</v>
      </c>
      <c r="C4" s="211" t="s">
        <v>3</v>
      </c>
      <c r="D4" s="211" t="s">
        <v>4</v>
      </c>
      <c r="E4" s="211" t="s">
        <v>11</v>
      </c>
      <c r="F4" s="201" t="s">
        <v>12</v>
      </c>
      <c r="G4" s="202" t="s">
        <v>14</v>
      </c>
      <c r="H4" s="182" t="s">
        <v>15</v>
      </c>
      <c r="I4" s="197" t="s">
        <v>13</v>
      </c>
      <c r="J4" s="180" t="s">
        <v>28</v>
      </c>
      <c r="K4" s="213" t="s">
        <v>2</v>
      </c>
      <c r="L4" s="211" t="s">
        <v>3</v>
      </c>
      <c r="M4" s="211" t="s">
        <v>4</v>
      </c>
      <c r="N4" s="211" t="s">
        <v>11</v>
      </c>
      <c r="O4" s="201" t="s">
        <v>12</v>
      </c>
      <c r="P4" s="202" t="s">
        <v>14</v>
      </c>
      <c r="Q4" s="182" t="s">
        <v>15</v>
      </c>
      <c r="R4" s="197" t="s">
        <v>13</v>
      </c>
    </row>
    <row r="5" spans="1:18" ht="13.5" customHeight="1" thickBot="1">
      <c r="A5" s="181"/>
      <c r="B5" s="210" t="s">
        <v>2</v>
      </c>
      <c r="C5" s="200" t="s">
        <v>3</v>
      </c>
      <c r="D5" s="200" t="s">
        <v>4</v>
      </c>
      <c r="E5" s="200" t="s">
        <v>11</v>
      </c>
      <c r="F5" s="200" t="s">
        <v>12</v>
      </c>
      <c r="G5" s="203"/>
      <c r="H5" s="183"/>
      <c r="I5" s="198" t="s">
        <v>13</v>
      </c>
      <c r="J5" s="181"/>
      <c r="K5" s="214" t="s">
        <v>2</v>
      </c>
      <c r="L5" s="200" t="s">
        <v>3</v>
      </c>
      <c r="M5" s="200" t="s">
        <v>4</v>
      </c>
      <c r="N5" s="200" t="s">
        <v>11</v>
      </c>
      <c r="O5" s="200" t="s">
        <v>12</v>
      </c>
      <c r="P5" s="203"/>
      <c r="Q5" s="183"/>
      <c r="R5" s="198" t="s">
        <v>13</v>
      </c>
    </row>
    <row r="6" spans="1:18" ht="12.75" customHeight="1">
      <c r="A6" s="217">
        <v>1</v>
      </c>
      <c r="B6" s="184">
        <v>1</v>
      </c>
      <c r="C6" s="186" t="str">
        <f>VLOOKUP(B6,'пр.взв.'!B7:E38,2,FALSE)</f>
        <v>ARAKELYAN Hakob</v>
      </c>
      <c r="D6" s="166">
        <f>VLOOKUP(B6,'пр.взв.'!B7:F38,3,FALSE)</f>
        <v>1981</v>
      </c>
      <c r="E6" s="166" t="str">
        <f>VLOOKUP(B6,'пр.взв.'!B7:G38,4,FALSE)</f>
        <v>ARM</v>
      </c>
      <c r="F6" s="177"/>
      <c r="G6" s="178"/>
      <c r="H6" s="173"/>
      <c r="I6" s="172"/>
      <c r="J6" s="182">
        <v>5</v>
      </c>
      <c r="K6" s="184">
        <v>2</v>
      </c>
      <c r="L6" s="186" t="str">
        <f>VLOOKUP(K6,'пр.взв.'!B7:E38,2,FALSE)</f>
        <v>MIKHAYLIN Vyacheslav</v>
      </c>
      <c r="M6" s="166">
        <f>VLOOKUP(K6,'пр.взв.'!B7:F38,3,FALSE)</f>
        <v>1986</v>
      </c>
      <c r="N6" s="166" t="str">
        <f>VLOOKUP(K6,'пр.взв.'!B7:G38,4,FALSE)</f>
        <v>RUS</v>
      </c>
      <c r="O6" s="177"/>
      <c r="P6" s="178"/>
      <c r="Q6" s="173"/>
      <c r="R6" s="172"/>
    </row>
    <row r="7" spans="1:18" ht="12.75" customHeight="1">
      <c r="A7" s="218"/>
      <c r="B7" s="185"/>
      <c r="C7" s="167"/>
      <c r="D7" s="176"/>
      <c r="E7" s="176"/>
      <c r="F7" s="176"/>
      <c r="G7" s="176"/>
      <c r="H7" s="174"/>
      <c r="I7" s="179"/>
      <c r="J7" s="195"/>
      <c r="K7" s="185"/>
      <c r="L7" s="167"/>
      <c r="M7" s="176"/>
      <c r="N7" s="176"/>
      <c r="O7" s="176"/>
      <c r="P7" s="176"/>
      <c r="Q7" s="174"/>
      <c r="R7" s="179"/>
    </row>
    <row r="8" spans="1:18" ht="12.75" customHeight="1">
      <c r="A8" s="218"/>
      <c r="B8" s="185">
        <v>9</v>
      </c>
      <c r="C8" s="191" t="str">
        <f>VLOOKUP(B8,'пр.взв.'!B7:E38,2,FALSE)</f>
        <v>DEBRELIEV Miroslav  </v>
      </c>
      <c r="D8" s="164">
        <f>VLOOKUP(B8,'пр.взв.'!B7:F38,3,FALSE)</f>
        <v>1991</v>
      </c>
      <c r="E8" s="164" t="str">
        <f>VLOOKUP(B8,'пр.взв.'!B7:G38,4,FALSE)</f>
        <v>BUL</v>
      </c>
      <c r="F8" s="161"/>
      <c r="G8" s="161"/>
      <c r="H8" s="171"/>
      <c r="I8" s="171"/>
      <c r="J8" s="195"/>
      <c r="K8" s="185">
        <v>10</v>
      </c>
      <c r="L8" s="191" t="str">
        <f>VLOOKUP(K8,'пр.взв.'!B7:E38,2,FALSE)</f>
        <v>PAVLIASHVILI Mirian</v>
      </c>
      <c r="M8" s="164">
        <f>VLOOKUP(K8,'пр.взв.'!B7:F38,3,FALSE)</f>
        <v>1979</v>
      </c>
      <c r="N8" s="166" t="str">
        <f>VLOOKUP(K8,'пр.взв.'!B7:G40,4,FALSE)</f>
        <v>GEO</v>
      </c>
      <c r="O8" s="161"/>
      <c r="P8" s="161"/>
      <c r="Q8" s="171"/>
      <c r="R8" s="171"/>
    </row>
    <row r="9" spans="1:18" ht="13.5" customHeight="1" thickBot="1">
      <c r="A9" s="219"/>
      <c r="B9" s="204"/>
      <c r="C9" s="192"/>
      <c r="D9" s="165"/>
      <c r="E9" s="165"/>
      <c r="F9" s="162"/>
      <c r="G9" s="162"/>
      <c r="H9" s="163"/>
      <c r="I9" s="163"/>
      <c r="J9" s="183"/>
      <c r="K9" s="204"/>
      <c r="L9" s="192"/>
      <c r="M9" s="165"/>
      <c r="N9" s="176"/>
      <c r="O9" s="162"/>
      <c r="P9" s="162"/>
      <c r="Q9" s="163"/>
      <c r="R9" s="163"/>
    </row>
    <row r="10" spans="1:18" ht="12.75" customHeight="1">
      <c r="A10" s="217">
        <v>2</v>
      </c>
      <c r="B10" s="184">
        <v>5</v>
      </c>
      <c r="C10" s="196" t="str">
        <f>VLOOKUP(B10,'пр.взв.'!B7:E38,2,FALSE)</f>
        <v>KUZNIATSOU Vasili</v>
      </c>
      <c r="D10" s="175">
        <f>VLOOKUP(B10,'пр.взв.'!B7:F38,3,FALSE)</f>
        <v>1988</v>
      </c>
      <c r="E10" s="175" t="str">
        <f>VLOOKUP(B10,'пр.взв.'!B7:G38,4,FALSE)</f>
        <v>BLR</v>
      </c>
      <c r="F10" s="193"/>
      <c r="G10" s="194"/>
      <c r="H10" s="187"/>
      <c r="I10" s="175"/>
      <c r="J10" s="182">
        <v>6</v>
      </c>
      <c r="K10" s="184">
        <v>6</v>
      </c>
      <c r="L10" s="196" t="str">
        <f>VLOOKUP(K10,'пр.взв.'!B7:E38,2,FALSE)</f>
        <v>RODRIGUEZ Cristian</v>
      </c>
      <c r="M10" s="175">
        <f>VLOOKUP(K10,'пр.взв.'!B7:F38,3,FALSE)</f>
        <v>1992</v>
      </c>
      <c r="N10" s="175" t="str">
        <f>VLOOKUP(K10,'пр.взв.'!B7:G42,4,FALSE)</f>
        <v>ESP</v>
      </c>
      <c r="O10" s="193"/>
      <c r="P10" s="194"/>
      <c r="Q10" s="187"/>
      <c r="R10" s="175"/>
    </row>
    <row r="11" spans="1:18" ht="12.75" customHeight="1">
      <c r="A11" s="218"/>
      <c r="B11" s="185"/>
      <c r="C11" s="167"/>
      <c r="D11" s="176"/>
      <c r="E11" s="176"/>
      <c r="F11" s="176"/>
      <c r="G11" s="176"/>
      <c r="H11" s="174"/>
      <c r="I11" s="179"/>
      <c r="J11" s="195"/>
      <c r="K11" s="185"/>
      <c r="L11" s="167"/>
      <c r="M11" s="176"/>
      <c r="N11" s="176"/>
      <c r="O11" s="176"/>
      <c r="P11" s="176"/>
      <c r="Q11" s="174"/>
      <c r="R11" s="179"/>
    </row>
    <row r="12" spans="1:18" ht="12.75" customHeight="1">
      <c r="A12" s="218"/>
      <c r="B12" s="185">
        <v>13</v>
      </c>
      <c r="C12" s="191">
        <f>VLOOKUP(B12,'пр.взв.'!B7:E38,2,FALSE)</f>
        <v>0</v>
      </c>
      <c r="D12" s="164">
        <f>VLOOKUP(B12,'пр.взв.'!B7:F38,3,FALSE)</f>
        <v>0</v>
      </c>
      <c r="E12" s="164">
        <f>VLOOKUP(B12,'пр.взв.'!B7:G38,4,FALSE)</f>
        <v>0</v>
      </c>
      <c r="F12" s="161"/>
      <c r="G12" s="161"/>
      <c r="H12" s="171"/>
      <c r="I12" s="171"/>
      <c r="J12" s="195"/>
      <c r="K12" s="185">
        <v>14</v>
      </c>
      <c r="L12" s="191">
        <f>VLOOKUP(K12,'пр.взв.'!B7:E38,2,FALSE)</f>
        <v>0</v>
      </c>
      <c r="M12" s="164">
        <f>VLOOKUP(K12,'пр.взв.'!B7:F38,3,FALSE)</f>
        <v>0</v>
      </c>
      <c r="N12" s="164">
        <f>VLOOKUP(K12,'пр.взв.'!B7:G44,4,FALSE)</f>
        <v>0</v>
      </c>
      <c r="O12" s="161"/>
      <c r="P12" s="161"/>
      <c r="Q12" s="171"/>
      <c r="R12" s="171"/>
    </row>
    <row r="13" spans="1:18" ht="12.75" customHeight="1" thickBot="1">
      <c r="A13" s="219"/>
      <c r="B13" s="204"/>
      <c r="C13" s="192"/>
      <c r="D13" s="165"/>
      <c r="E13" s="165"/>
      <c r="F13" s="162"/>
      <c r="G13" s="162"/>
      <c r="H13" s="163"/>
      <c r="I13" s="163"/>
      <c r="J13" s="183"/>
      <c r="K13" s="204"/>
      <c r="L13" s="192"/>
      <c r="M13" s="165"/>
      <c r="N13" s="165"/>
      <c r="O13" s="162"/>
      <c r="P13" s="162"/>
      <c r="Q13" s="163"/>
      <c r="R13" s="163"/>
    </row>
    <row r="14" spans="1:18" ht="12.75" customHeight="1">
      <c r="A14" s="217">
        <v>3</v>
      </c>
      <c r="B14" s="184">
        <v>3</v>
      </c>
      <c r="C14" s="186" t="str">
        <f>VLOOKUP(B14,'пр.взв.'!B7:E38,2,FALSE)</f>
        <v>LAVIALE Yannick</v>
      </c>
      <c r="D14" s="166">
        <f>VLOOKUP(B14,'пр.взв.'!B7:F38,3,FALSE)</f>
        <v>1980</v>
      </c>
      <c r="E14" s="166" t="str">
        <f>VLOOKUP(B14,'пр.взв.'!B7:G38,4,FALSE)</f>
        <v>FRA</v>
      </c>
      <c r="F14" s="177"/>
      <c r="G14" s="178"/>
      <c r="H14" s="173"/>
      <c r="I14" s="172"/>
      <c r="J14" s="182">
        <v>7</v>
      </c>
      <c r="K14" s="184">
        <v>4</v>
      </c>
      <c r="L14" s="186" t="str">
        <f>VLOOKUP(K14,'пр.взв.'!B7:E38,2,FALSE)</f>
        <v>RYTKO Yaroslav</v>
      </c>
      <c r="M14" s="166">
        <f>VLOOKUP(K14,'пр.взв.'!B7:F38,3,FALSE)</f>
        <v>1985</v>
      </c>
      <c r="N14" s="175" t="str">
        <f>VLOOKUP(K14,'пр.взв.'!B7:G46,4,FALSE)</f>
        <v>UKR</v>
      </c>
      <c r="O14" s="177"/>
      <c r="P14" s="178"/>
      <c r="Q14" s="173"/>
      <c r="R14" s="172"/>
    </row>
    <row r="15" spans="1:18" ht="12.75" customHeight="1">
      <c r="A15" s="218"/>
      <c r="B15" s="185"/>
      <c r="C15" s="167"/>
      <c r="D15" s="176"/>
      <c r="E15" s="176"/>
      <c r="F15" s="176"/>
      <c r="G15" s="176"/>
      <c r="H15" s="174"/>
      <c r="I15" s="179"/>
      <c r="J15" s="195"/>
      <c r="K15" s="185"/>
      <c r="L15" s="167"/>
      <c r="M15" s="176"/>
      <c r="N15" s="176"/>
      <c r="O15" s="176"/>
      <c r="P15" s="176"/>
      <c r="Q15" s="174"/>
      <c r="R15" s="179"/>
    </row>
    <row r="16" spans="1:18" ht="12.75" customHeight="1">
      <c r="A16" s="218"/>
      <c r="B16" s="185">
        <v>11</v>
      </c>
      <c r="C16" s="191">
        <f>VLOOKUP(B16,'пр.взв.'!B15:E30,2,FALSE)</f>
        <v>0</v>
      </c>
      <c r="D16" s="164">
        <f>VLOOKUP(B16,'пр.взв.'!B15:F30,3,FALSE)</f>
        <v>0</v>
      </c>
      <c r="E16" s="164">
        <f>VLOOKUP(B16,'пр.взв.'!B15:G30,4,FALSE)</f>
        <v>0</v>
      </c>
      <c r="F16" s="161"/>
      <c r="G16" s="161"/>
      <c r="H16" s="171"/>
      <c r="I16" s="171"/>
      <c r="J16" s="195"/>
      <c r="K16" s="185">
        <v>12</v>
      </c>
      <c r="L16" s="191">
        <f>VLOOKUP(K16,'пр.взв.'!B7:E38,2,FALSE)</f>
        <v>0</v>
      </c>
      <c r="M16" s="164">
        <f>VLOOKUP(K16,'пр.взв.'!B7:F38,3,FALSE)</f>
        <v>0</v>
      </c>
      <c r="N16" s="164">
        <f>VLOOKUP(K16,'пр.взв.'!B7:G48,4,FALSE)</f>
        <v>0</v>
      </c>
      <c r="O16" s="161"/>
      <c r="P16" s="161"/>
      <c r="Q16" s="171"/>
      <c r="R16" s="171"/>
    </row>
    <row r="17" spans="1:18" ht="13.5" customHeight="1" thickBot="1">
      <c r="A17" s="219"/>
      <c r="B17" s="204"/>
      <c r="C17" s="192"/>
      <c r="D17" s="165"/>
      <c r="E17" s="165"/>
      <c r="F17" s="162"/>
      <c r="G17" s="162"/>
      <c r="H17" s="163"/>
      <c r="I17" s="163"/>
      <c r="J17" s="183"/>
      <c r="K17" s="204"/>
      <c r="L17" s="192"/>
      <c r="M17" s="165"/>
      <c r="N17" s="165"/>
      <c r="O17" s="162"/>
      <c r="P17" s="162"/>
      <c r="Q17" s="163"/>
      <c r="R17" s="163"/>
    </row>
    <row r="18" spans="1:18" ht="12.75" customHeight="1">
      <c r="A18" s="217">
        <v>4</v>
      </c>
      <c r="B18" s="184">
        <v>7</v>
      </c>
      <c r="C18" s="186" t="str">
        <f>VLOOKUP(B18,'пр.взв.'!B15:E30,2,FALSE)</f>
        <v>ALAKBAROV Intigam</v>
      </c>
      <c r="D18" s="166">
        <f>VLOOKUP(B18,'пр.взв.'!B15:F30,3,FALSE)</f>
        <v>1984</v>
      </c>
      <c r="E18" s="166" t="str">
        <f>VLOOKUP(B18,'пр.взв.'!B15:G30,4,FALSE)</f>
        <v>AZE</v>
      </c>
      <c r="F18" s="176"/>
      <c r="G18" s="215"/>
      <c r="H18" s="174"/>
      <c r="I18" s="164"/>
      <c r="J18" s="182">
        <v>8</v>
      </c>
      <c r="K18" s="184">
        <v>8</v>
      </c>
      <c r="L18" s="186" t="str">
        <f>VLOOKUP(K18,'пр.взв.'!B7:E38,2,FALSE)</f>
        <v>RESHKO Viktor</v>
      </c>
      <c r="M18" s="166">
        <f>VLOOKUP(K18,'пр.взв.'!B7:F38,3,FALSE)</f>
        <v>1988</v>
      </c>
      <c r="N18" s="175" t="str">
        <f>VLOOKUP(K18,'пр.взв.'!B7:G50,4,FALSE)</f>
        <v>LAT</v>
      </c>
      <c r="O18" s="176"/>
      <c r="P18" s="215"/>
      <c r="Q18" s="174"/>
      <c r="R18" s="164"/>
    </row>
    <row r="19" spans="1:18" ht="12.75" customHeight="1">
      <c r="A19" s="218"/>
      <c r="B19" s="185"/>
      <c r="C19" s="167"/>
      <c r="D19" s="176"/>
      <c r="E19" s="176"/>
      <c r="F19" s="176"/>
      <c r="G19" s="176"/>
      <c r="H19" s="174"/>
      <c r="I19" s="179"/>
      <c r="J19" s="195"/>
      <c r="K19" s="185"/>
      <c r="L19" s="167"/>
      <c r="M19" s="176"/>
      <c r="N19" s="176"/>
      <c r="O19" s="176"/>
      <c r="P19" s="176"/>
      <c r="Q19" s="174"/>
      <c r="R19" s="179"/>
    </row>
    <row r="20" spans="1:18" ht="12.75" customHeight="1">
      <c r="A20" s="218"/>
      <c r="B20" s="185">
        <v>15</v>
      </c>
      <c r="C20" s="191">
        <f>VLOOKUP(B20,'пр.взв.'!B7:E38,2,FALSE)</f>
        <v>0</v>
      </c>
      <c r="D20" s="164">
        <f>VLOOKUP(B20,'пр.взв.'!B7:F38,3,FALSE)</f>
        <v>0</v>
      </c>
      <c r="E20" s="164">
        <f>VLOOKUP(B20,'пр.взв.'!B7:G38,4,FALSE)</f>
        <v>0</v>
      </c>
      <c r="F20" s="161"/>
      <c r="G20" s="161"/>
      <c r="H20" s="171"/>
      <c r="I20" s="171"/>
      <c r="J20" s="195"/>
      <c r="K20" s="185">
        <v>16</v>
      </c>
      <c r="L20" s="191">
        <f>VLOOKUP(K20,'пр.взв.'!B7:E38,2,FALSE)</f>
        <v>0</v>
      </c>
      <c r="M20" s="164">
        <f>VLOOKUP(K20,'пр.взв.'!B7:F38,3,FALSE)</f>
        <v>0</v>
      </c>
      <c r="N20" s="164">
        <f>VLOOKUP(K20,'пр.взв.'!B7:G52,4,FALSE)</f>
        <v>0</v>
      </c>
      <c r="O20" s="161"/>
      <c r="P20" s="161"/>
      <c r="Q20" s="171"/>
      <c r="R20" s="171"/>
    </row>
    <row r="21" spans="1:18" ht="12.75" customHeight="1">
      <c r="A21" s="220"/>
      <c r="B21" s="185"/>
      <c r="C21" s="167"/>
      <c r="D21" s="176"/>
      <c r="E21" s="176"/>
      <c r="F21" s="177"/>
      <c r="G21" s="177"/>
      <c r="H21" s="172"/>
      <c r="I21" s="172"/>
      <c r="J21" s="221"/>
      <c r="K21" s="185"/>
      <c r="L21" s="167"/>
      <c r="M21" s="176"/>
      <c r="N21" s="176"/>
      <c r="O21" s="177"/>
      <c r="P21" s="177"/>
      <c r="Q21" s="172"/>
      <c r="R21" s="172"/>
    </row>
    <row r="22" spans="1:18" ht="22.5" customHeight="1">
      <c r="A22" s="141"/>
      <c r="B22" s="207"/>
      <c r="C22" s="208"/>
      <c r="D22" s="208"/>
      <c r="E22" s="208"/>
      <c r="F22" s="208"/>
      <c r="G22" s="208"/>
      <c r="H22" s="208"/>
      <c r="I22" s="208"/>
      <c r="J22" s="141"/>
      <c r="K22" s="207"/>
      <c r="L22" s="208"/>
      <c r="M22" s="208"/>
      <c r="N22" s="208"/>
      <c r="O22" s="208"/>
      <c r="P22" s="208"/>
      <c r="Q22" s="208"/>
      <c r="R22" s="208"/>
    </row>
    <row r="23" spans="1:18" ht="16.5" thickBot="1">
      <c r="A23" s="141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170" t="str">
        <f>G3</f>
        <v>100 kg</v>
      </c>
      <c r="H23" s="170"/>
      <c r="I23" s="83"/>
      <c r="J23" s="141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170" t="str">
        <f>P3</f>
        <v>100 kg</v>
      </c>
      <c r="Q23" s="170"/>
      <c r="R23" s="83"/>
    </row>
    <row r="24" spans="1:18" ht="12.75" customHeight="1">
      <c r="A24" s="180" t="s">
        <v>28</v>
      </c>
      <c r="B24" s="209" t="s">
        <v>2</v>
      </c>
      <c r="C24" s="211" t="s">
        <v>3</v>
      </c>
      <c r="D24" s="211" t="s">
        <v>4</v>
      </c>
      <c r="E24" s="211" t="s">
        <v>11</v>
      </c>
      <c r="F24" s="201" t="s">
        <v>12</v>
      </c>
      <c r="G24" s="202" t="s">
        <v>14</v>
      </c>
      <c r="H24" s="182" t="s">
        <v>15</v>
      </c>
      <c r="I24" s="197" t="s">
        <v>13</v>
      </c>
      <c r="J24" s="180" t="s">
        <v>28</v>
      </c>
      <c r="K24" s="209" t="s">
        <v>2</v>
      </c>
      <c r="L24" s="211" t="s">
        <v>3</v>
      </c>
      <c r="M24" s="211" t="s">
        <v>4</v>
      </c>
      <c r="N24" s="211" t="s">
        <v>11</v>
      </c>
      <c r="O24" s="201" t="s">
        <v>12</v>
      </c>
      <c r="P24" s="202" t="s">
        <v>14</v>
      </c>
      <c r="Q24" s="182" t="s">
        <v>15</v>
      </c>
      <c r="R24" s="197" t="s">
        <v>13</v>
      </c>
    </row>
    <row r="25" spans="1:18" ht="13.5" customHeight="1" thickBot="1">
      <c r="A25" s="181"/>
      <c r="B25" s="210" t="s">
        <v>2</v>
      </c>
      <c r="C25" s="200" t="s">
        <v>3</v>
      </c>
      <c r="D25" s="200" t="s">
        <v>4</v>
      </c>
      <c r="E25" s="200" t="s">
        <v>11</v>
      </c>
      <c r="F25" s="200" t="s">
        <v>12</v>
      </c>
      <c r="G25" s="203"/>
      <c r="H25" s="183"/>
      <c r="I25" s="198" t="s">
        <v>13</v>
      </c>
      <c r="J25" s="181"/>
      <c r="K25" s="210" t="s">
        <v>2</v>
      </c>
      <c r="L25" s="200" t="s">
        <v>3</v>
      </c>
      <c r="M25" s="200" t="s">
        <v>4</v>
      </c>
      <c r="N25" s="200" t="s">
        <v>11</v>
      </c>
      <c r="O25" s="200" t="s">
        <v>12</v>
      </c>
      <c r="P25" s="203"/>
      <c r="Q25" s="183"/>
      <c r="R25" s="198" t="s">
        <v>13</v>
      </c>
    </row>
    <row r="26" spans="1:18" ht="12.75" customHeight="1">
      <c r="A26" s="182">
        <v>3</v>
      </c>
      <c r="B26" s="216">
        <f>'пр.хода'!G7</f>
        <v>9</v>
      </c>
      <c r="C26" s="186" t="str">
        <f>VLOOKUP(B26,'пр.взв.'!B7:E38,2,FALSE)</f>
        <v>DEBRELIEV Miroslav  </v>
      </c>
      <c r="D26" s="166">
        <f>VLOOKUP(B26,'пр.взв.'!B7:F50,3,FALSE)</f>
        <v>1991</v>
      </c>
      <c r="E26" s="166" t="str">
        <f>VLOOKUP(B26,'пр.взв.'!B7:G50,4,FALSE)</f>
        <v>BUL</v>
      </c>
      <c r="F26" s="177"/>
      <c r="G26" s="178"/>
      <c r="H26" s="173"/>
      <c r="I26" s="172"/>
      <c r="J26" s="182">
        <v>5</v>
      </c>
      <c r="K26" s="216">
        <f>'пр.хода'!G25</f>
        <v>2</v>
      </c>
      <c r="L26" s="186" t="str">
        <f>VLOOKUP(K26,'пр.взв.'!B7:E50,2,FALSE)</f>
        <v>MIKHAYLIN Vyacheslav</v>
      </c>
      <c r="M26" s="166">
        <f>VLOOKUP(K26,'пр.взв.'!B7:F50,3,FALSE)</f>
        <v>1986</v>
      </c>
      <c r="N26" s="175" t="str">
        <f>VLOOKUP(K26,'пр.взв.'!B7:G58,4,FALSE)</f>
        <v>RUS</v>
      </c>
      <c r="O26" s="177"/>
      <c r="P26" s="178"/>
      <c r="Q26" s="173"/>
      <c r="R26" s="172"/>
    </row>
    <row r="27" spans="1:18" ht="12.75" customHeight="1">
      <c r="A27" s="195"/>
      <c r="B27" s="185"/>
      <c r="C27" s="167"/>
      <c r="D27" s="176"/>
      <c r="E27" s="176"/>
      <c r="F27" s="176"/>
      <c r="G27" s="176"/>
      <c r="H27" s="174"/>
      <c r="I27" s="179"/>
      <c r="J27" s="195"/>
      <c r="K27" s="185"/>
      <c r="L27" s="167"/>
      <c r="M27" s="176"/>
      <c r="N27" s="176"/>
      <c r="O27" s="176"/>
      <c r="P27" s="176"/>
      <c r="Q27" s="174"/>
      <c r="R27" s="179"/>
    </row>
    <row r="28" spans="1:18" ht="12.75" customHeight="1">
      <c r="A28" s="195"/>
      <c r="B28" s="189">
        <f>'пр.хода'!G11</f>
        <v>5</v>
      </c>
      <c r="C28" s="191" t="str">
        <f>VLOOKUP(B28,'пр.взв.'!B7:E38,2,FALSE)</f>
        <v>KUZNIATSOU Vasili</v>
      </c>
      <c r="D28" s="164">
        <f>VLOOKUP(B28,'пр.взв.'!B7:F42,3,FALSE)</f>
        <v>1988</v>
      </c>
      <c r="E28" s="164" t="str">
        <f>VLOOKUP(B28,'пр.взв.'!B7:G42,4,FALSE)</f>
        <v>BLR</v>
      </c>
      <c r="F28" s="161"/>
      <c r="G28" s="161"/>
      <c r="H28" s="171"/>
      <c r="I28" s="171"/>
      <c r="J28" s="195"/>
      <c r="K28" s="189">
        <f>'пр.хода'!G29</f>
        <v>6</v>
      </c>
      <c r="L28" s="191" t="str">
        <f>VLOOKUP(K28,'пр.взв.'!B7:E50,2,FALSE)</f>
        <v>RODRIGUEZ Cristian</v>
      </c>
      <c r="M28" s="164">
        <f>VLOOKUP(K28,'пр.взв.'!B7:F50,3,FALSE)</f>
        <v>1992</v>
      </c>
      <c r="N28" s="164" t="str">
        <f>VLOOKUP(K28,'пр.взв.'!B7:G60,4,FALSE)</f>
        <v>ESP</v>
      </c>
      <c r="O28" s="161"/>
      <c r="P28" s="161"/>
      <c r="Q28" s="171"/>
      <c r="R28" s="171"/>
    </row>
    <row r="29" spans="1:18" ht="13.5" customHeight="1" thickBot="1">
      <c r="A29" s="183"/>
      <c r="B29" s="190"/>
      <c r="C29" s="192"/>
      <c r="D29" s="165"/>
      <c r="E29" s="165"/>
      <c r="F29" s="162"/>
      <c r="G29" s="162"/>
      <c r="H29" s="163"/>
      <c r="I29" s="163"/>
      <c r="J29" s="183"/>
      <c r="K29" s="190"/>
      <c r="L29" s="192"/>
      <c r="M29" s="165"/>
      <c r="N29" s="165"/>
      <c r="O29" s="162"/>
      <c r="P29" s="162"/>
      <c r="Q29" s="163"/>
      <c r="R29" s="163"/>
    </row>
    <row r="30" spans="1:18" ht="12.75" customHeight="1">
      <c r="A30" s="182">
        <v>4</v>
      </c>
      <c r="B30" s="184">
        <f>'пр.хода'!G15</f>
        <v>3</v>
      </c>
      <c r="C30" s="186" t="str">
        <f>VLOOKUP(B30,'пр.взв.'!B7:E38,2,FALSE)</f>
        <v>LAVIALE Yannick</v>
      </c>
      <c r="D30" s="166">
        <f>VLOOKUP(B30,'пр.взв.'!B7:F42,3,FALSE)</f>
        <v>1980</v>
      </c>
      <c r="E30" s="166" t="str">
        <f>VLOOKUP(B30,'пр.взв.'!B7:G42,4,FALSE)</f>
        <v>FRA</v>
      </c>
      <c r="F30" s="193"/>
      <c r="G30" s="194"/>
      <c r="H30" s="187"/>
      <c r="I30" s="175"/>
      <c r="J30" s="182">
        <v>6</v>
      </c>
      <c r="K30" s="184">
        <f>'пр.хода'!G33</f>
        <v>4</v>
      </c>
      <c r="L30" s="186" t="str">
        <f>VLOOKUP(K30,'пр.взв.'!B7:E50,2,FALSE)</f>
        <v>RYTKO Yaroslav</v>
      </c>
      <c r="M30" s="166">
        <f>VLOOKUP(K30,'пр.взв.'!B7:F50,3,FALSE)</f>
        <v>1985</v>
      </c>
      <c r="N30" s="175" t="str">
        <f>VLOOKUP(K30,'пр.взв.'!B7:G62,4,FALSE)</f>
        <v>UKR</v>
      </c>
      <c r="O30" s="193"/>
      <c r="P30" s="194"/>
      <c r="Q30" s="187"/>
      <c r="R30" s="175"/>
    </row>
    <row r="31" spans="1:18" ht="12.75" customHeight="1">
      <c r="A31" s="195"/>
      <c r="B31" s="185"/>
      <c r="C31" s="167"/>
      <c r="D31" s="176"/>
      <c r="E31" s="176"/>
      <c r="F31" s="176"/>
      <c r="G31" s="176"/>
      <c r="H31" s="174"/>
      <c r="I31" s="179"/>
      <c r="J31" s="195"/>
      <c r="K31" s="185"/>
      <c r="L31" s="167"/>
      <c r="M31" s="176"/>
      <c r="N31" s="176"/>
      <c r="O31" s="176"/>
      <c r="P31" s="176"/>
      <c r="Q31" s="174"/>
      <c r="R31" s="179"/>
    </row>
    <row r="32" spans="1:18" ht="12.75" customHeight="1">
      <c r="A32" s="195"/>
      <c r="B32" s="189">
        <f>'пр.хода'!G19</f>
        <v>7</v>
      </c>
      <c r="C32" s="191" t="str">
        <f>VLOOKUP(B32,'пр.взв.'!B7:E38,2,FALSE)</f>
        <v>ALAKBAROV Intigam</v>
      </c>
      <c r="D32" s="164">
        <f>VLOOKUP(B32,'пр.взв.'!B7:F50,3,FALSE)</f>
        <v>1984</v>
      </c>
      <c r="E32" s="164" t="str">
        <f>VLOOKUP(B32,'пр.взв.'!B7:G50,4,FALSE)</f>
        <v>AZE</v>
      </c>
      <c r="F32" s="161"/>
      <c r="G32" s="161"/>
      <c r="H32" s="171"/>
      <c r="I32" s="171"/>
      <c r="J32" s="195"/>
      <c r="K32" s="189">
        <f>'пр.хода'!G37</f>
        <v>8</v>
      </c>
      <c r="L32" s="191" t="str">
        <f>VLOOKUP(K32,'пр.взв.'!B7:E50,2,FALSE)</f>
        <v>RESHKO Viktor</v>
      </c>
      <c r="M32" s="164">
        <f>VLOOKUP(K32,'пр.взв.'!B7:F50,3,FALSE)</f>
        <v>1988</v>
      </c>
      <c r="N32" s="164" t="str">
        <f>VLOOKUP(K32,'пр.взв.'!B7:G64,4,FALSE)</f>
        <v>LAT</v>
      </c>
      <c r="O32" s="161"/>
      <c r="P32" s="161"/>
      <c r="Q32" s="171"/>
      <c r="R32" s="171"/>
    </row>
    <row r="33" spans="1:18" ht="12.75" customHeight="1">
      <c r="A33" s="221"/>
      <c r="B33" s="216"/>
      <c r="C33" s="167"/>
      <c r="D33" s="176"/>
      <c r="E33" s="176"/>
      <c r="F33" s="177"/>
      <c r="G33" s="177"/>
      <c r="H33" s="172"/>
      <c r="I33" s="172"/>
      <c r="J33" s="221"/>
      <c r="K33" s="216"/>
      <c r="L33" s="167"/>
      <c r="M33" s="176"/>
      <c r="N33" s="176"/>
      <c r="O33" s="177"/>
      <c r="P33" s="177"/>
      <c r="Q33" s="172"/>
      <c r="R33" s="172"/>
    </row>
    <row r="34" spans="1:18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5.75">
      <c r="A35" s="141"/>
      <c r="B35" s="141"/>
      <c r="C35" s="206" t="s">
        <v>29</v>
      </c>
      <c r="D35" s="206"/>
      <c r="E35" s="206"/>
      <c r="F35" s="206"/>
      <c r="G35" s="206"/>
      <c r="H35" s="206"/>
      <c r="I35" s="206"/>
      <c r="J35" s="141"/>
      <c r="K35" s="141"/>
      <c r="L35" s="206" t="s">
        <v>29</v>
      </c>
      <c r="M35" s="206"/>
      <c r="N35" s="206"/>
      <c r="O35" s="206"/>
      <c r="P35" s="206"/>
      <c r="Q35" s="206"/>
      <c r="R35" s="206"/>
    </row>
    <row r="36" spans="1:18" ht="16.5" thickBot="1">
      <c r="A36" s="141"/>
      <c r="B36" s="80" t="s">
        <v>19</v>
      </c>
      <c r="C36" s="142"/>
      <c r="D36" s="142"/>
      <c r="E36" s="142"/>
      <c r="F36" s="80" t="str">
        <f>F23</f>
        <v>MEN</v>
      </c>
      <c r="G36" s="170" t="str">
        <f>G23</f>
        <v>100 kg</v>
      </c>
      <c r="H36" s="170"/>
      <c r="I36" s="142"/>
      <c r="J36" s="141"/>
      <c r="K36" s="80" t="s">
        <v>26</v>
      </c>
      <c r="L36" s="142"/>
      <c r="M36" s="142"/>
      <c r="N36" s="142"/>
      <c r="O36" s="80" t="str">
        <f>F36</f>
        <v>MEN</v>
      </c>
      <c r="P36" s="170" t="str">
        <f>P23</f>
        <v>100 kg</v>
      </c>
      <c r="Q36" s="170"/>
      <c r="R36" s="142"/>
    </row>
    <row r="37" spans="1:18" ht="12.75">
      <c r="A37" s="180" t="s">
        <v>28</v>
      </c>
      <c r="B37" s="184" t="s">
        <v>2</v>
      </c>
      <c r="C37" s="199" t="s">
        <v>3</v>
      </c>
      <c r="D37" s="199" t="s">
        <v>4</v>
      </c>
      <c r="E37" s="199" t="s">
        <v>11</v>
      </c>
      <c r="F37" s="201" t="s">
        <v>12</v>
      </c>
      <c r="G37" s="202" t="s">
        <v>14</v>
      </c>
      <c r="H37" s="182" t="s">
        <v>15</v>
      </c>
      <c r="I37" s="197" t="s">
        <v>13</v>
      </c>
      <c r="J37" s="180" t="s">
        <v>28</v>
      </c>
      <c r="K37" s="184" t="s">
        <v>2</v>
      </c>
      <c r="L37" s="199" t="s">
        <v>3</v>
      </c>
      <c r="M37" s="199" t="s">
        <v>4</v>
      </c>
      <c r="N37" s="199" t="s">
        <v>11</v>
      </c>
      <c r="O37" s="201" t="s">
        <v>12</v>
      </c>
      <c r="P37" s="202" t="s">
        <v>14</v>
      </c>
      <c r="Q37" s="182" t="s">
        <v>15</v>
      </c>
      <c r="R37" s="197" t="s">
        <v>13</v>
      </c>
    </row>
    <row r="38" spans="1:18" ht="13.5" thickBot="1">
      <c r="A38" s="181"/>
      <c r="B38" s="204" t="s">
        <v>2</v>
      </c>
      <c r="C38" s="200" t="s">
        <v>3</v>
      </c>
      <c r="D38" s="200" t="s">
        <v>4</v>
      </c>
      <c r="E38" s="200" t="s">
        <v>11</v>
      </c>
      <c r="F38" s="200" t="s">
        <v>12</v>
      </c>
      <c r="G38" s="203"/>
      <c r="H38" s="183"/>
      <c r="I38" s="198" t="s">
        <v>13</v>
      </c>
      <c r="J38" s="181"/>
      <c r="K38" s="204" t="s">
        <v>2</v>
      </c>
      <c r="L38" s="200" t="s">
        <v>3</v>
      </c>
      <c r="M38" s="200" t="s">
        <v>4</v>
      </c>
      <c r="N38" s="200" t="s">
        <v>11</v>
      </c>
      <c r="O38" s="200" t="s">
        <v>12</v>
      </c>
      <c r="P38" s="203"/>
      <c r="Q38" s="183"/>
      <c r="R38" s="198" t="s">
        <v>13</v>
      </c>
    </row>
    <row r="39" spans="1:18" ht="12.75">
      <c r="A39" s="182">
        <v>7</v>
      </c>
      <c r="B39" s="184">
        <f>'пр.хода'!I9</f>
        <v>5</v>
      </c>
      <c r="C39" s="196" t="str">
        <f>VLOOKUP(B39,'пр.взв.'!B2:E51,2,FALSE)</f>
        <v>KUZNIATSOU Vasili</v>
      </c>
      <c r="D39" s="166">
        <f>VLOOKUP(B39,'пр.взв.'!B2:F63,3,FALSE)</f>
        <v>1988</v>
      </c>
      <c r="E39" s="166" t="str">
        <f>VLOOKUP(B39,'пр.взв.'!B2:G63,4,FALSE)</f>
        <v>BLR</v>
      </c>
      <c r="F39" s="177"/>
      <c r="G39" s="178"/>
      <c r="H39" s="173"/>
      <c r="I39" s="172"/>
      <c r="J39" s="182">
        <v>8</v>
      </c>
      <c r="K39" s="184">
        <f>'пр.хода'!I27</f>
        <v>2</v>
      </c>
      <c r="L39" s="186" t="str">
        <f>VLOOKUP(K39,'пр.взв.'!B2:E63,2,FALSE)</f>
        <v>MIKHAYLIN Vyacheslav</v>
      </c>
      <c r="M39" s="166">
        <f>VLOOKUP(K39,'пр.взв.'!B2:F63,3,FALSE)</f>
        <v>1986</v>
      </c>
      <c r="N39" s="175" t="str">
        <f>VLOOKUP(K39,'пр.взв.'!B2:G71,4,FALSE)</f>
        <v>RUS</v>
      </c>
      <c r="O39" s="177"/>
      <c r="P39" s="178"/>
      <c r="Q39" s="173"/>
      <c r="R39" s="172"/>
    </row>
    <row r="40" spans="1:18" ht="12.75">
      <c r="A40" s="195"/>
      <c r="B40" s="185"/>
      <c r="C40" s="167"/>
      <c r="D40" s="176"/>
      <c r="E40" s="176"/>
      <c r="F40" s="176"/>
      <c r="G40" s="176"/>
      <c r="H40" s="174"/>
      <c r="I40" s="179"/>
      <c r="J40" s="195"/>
      <c r="K40" s="185"/>
      <c r="L40" s="167"/>
      <c r="M40" s="176"/>
      <c r="N40" s="176"/>
      <c r="O40" s="176"/>
      <c r="P40" s="176"/>
      <c r="Q40" s="174"/>
      <c r="R40" s="179"/>
    </row>
    <row r="41" spans="1:18" ht="12.75">
      <c r="A41" s="195"/>
      <c r="B41" s="189">
        <f>'пр.хода'!I17</f>
        <v>7</v>
      </c>
      <c r="C41" s="191" t="str">
        <f>VLOOKUP(B41,'пр.взв.'!B2:E51,2,FALSE)</f>
        <v>ALAKBAROV Intigam</v>
      </c>
      <c r="D41" s="164">
        <f>VLOOKUP(B41,'пр.взв.'!B2:F55,3,FALSE)</f>
        <v>1984</v>
      </c>
      <c r="E41" s="164" t="str">
        <f>VLOOKUP(B41,'пр.взв.'!B2:G55,4,FALSE)</f>
        <v>AZE</v>
      </c>
      <c r="F41" s="161"/>
      <c r="G41" s="161"/>
      <c r="H41" s="171"/>
      <c r="I41" s="171"/>
      <c r="J41" s="195"/>
      <c r="K41" s="189">
        <f>'пр.хода'!I35</f>
        <v>8</v>
      </c>
      <c r="L41" s="191" t="str">
        <f>VLOOKUP(K41,'пр.взв.'!B2:E63,2,FALSE)</f>
        <v>RESHKO Viktor</v>
      </c>
      <c r="M41" s="164">
        <f>VLOOKUP(K41,'пр.взв.'!B2:F63,3,FALSE)</f>
        <v>1988</v>
      </c>
      <c r="N41" s="164" t="str">
        <f>VLOOKUP(K41,'пр.взв.'!B2:G73,4,FALSE)</f>
        <v>LAT</v>
      </c>
      <c r="O41" s="161"/>
      <c r="P41" s="161"/>
      <c r="Q41" s="171"/>
      <c r="R41" s="171"/>
    </row>
    <row r="42" spans="1:18" ht="13.5" thickBot="1">
      <c r="A42" s="183"/>
      <c r="B42" s="190"/>
      <c r="C42" s="192"/>
      <c r="D42" s="165"/>
      <c r="E42" s="165"/>
      <c r="F42" s="162"/>
      <c r="G42" s="162"/>
      <c r="H42" s="163"/>
      <c r="I42" s="163"/>
      <c r="J42" s="183"/>
      <c r="K42" s="190"/>
      <c r="L42" s="192"/>
      <c r="M42" s="165"/>
      <c r="N42" s="165"/>
      <c r="O42" s="177"/>
      <c r="P42" s="177"/>
      <c r="Q42" s="172"/>
      <c r="R42" s="172"/>
    </row>
    <row r="43" spans="1:18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</row>
    <row r="44" spans="1:18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</row>
    <row r="45" spans="1:18" ht="15.75">
      <c r="A45" s="205" t="s">
        <v>45</v>
      </c>
      <c r="B45" s="205"/>
      <c r="C45" s="205"/>
      <c r="D45" s="205"/>
      <c r="E45" s="205"/>
      <c r="F45" s="205"/>
      <c r="G45" s="205"/>
      <c r="H45" s="205"/>
      <c r="I45" s="205"/>
      <c r="J45" s="205" t="s">
        <v>45</v>
      </c>
      <c r="K45" s="205"/>
      <c r="L45" s="205"/>
      <c r="M45" s="205"/>
      <c r="N45" s="205"/>
      <c r="O45" s="205"/>
      <c r="P45" s="205"/>
      <c r="Q45" s="205"/>
      <c r="R45" s="205"/>
    </row>
    <row r="46" spans="1:18" ht="16.5" thickBot="1">
      <c r="A46" s="141"/>
      <c r="B46" s="80" t="s">
        <v>19</v>
      </c>
      <c r="C46" s="142"/>
      <c r="D46" s="142"/>
      <c r="E46" s="142"/>
      <c r="F46" s="80" t="str">
        <f>F36</f>
        <v>MEN</v>
      </c>
      <c r="G46" s="170" t="str">
        <f>G36</f>
        <v>100 kg</v>
      </c>
      <c r="H46" s="170"/>
      <c r="I46" s="142"/>
      <c r="J46" s="141"/>
      <c r="K46" s="80" t="s">
        <v>26</v>
      </c>
      <c r="L46" s="142"/>
      <c r="M46" s="142"/>
      <c r="N46" s="142"/>
      <c r="O46" s="80" t="str">
        <f>F46</f>
        <v>MEN</v>
      </c>
      <c r="P46" s="170" t="str">
        <f>P36</f>
        <v>100 kg</v>
      </c>
      <c r="Q46" s="170"/>
      <c r="R46" s="142"/>
    </row>
    <row r="47" spans="1:18" ht="12.75">
      <c r="A47" s="180" t="s">
        <v>28</v>
      </c>
      <c r="B47" s="184" t="s">
        <v>2</v>
      </c>
      <c r="C47" s="199" t="s">
        <v>3</v>
      </c>
      <c r="D47" s="199" t="s">
        <v>4</v>
      </c>
      <c r="E47" s="199" t="s">
        <v>11</v>
      </c>
      <c r="F47" s="201"/>
      <c r="G47" s="202" t="s">
        <v>14</v>
      </c>
      <c r="H47" s="182" t="s">
        <v>15</v>
      </c>
      <c r="I47" s="197" t="s">
        <v>13</v>
      </c>
      <c r="J47" s="180" t="s">
        <v>28</v>
      </c>
      <c r="K47" s="184" t="s">
        <v>2</v>
      </c>
      <c r="L47" s="199" t="s">
        <v>3</v>
      </c>
      <c r="M47" s="199" t="s">
        <v>4</v>
      </c>
      <c r="N47" s="199" t="s">
        <v>11</v>
      </c>
      <c r="O47" s="201" t="s">
        <v>12</v>
      </c>
      <c r="P47" s="202" t="s">
        <v>14</v>
      </c>
      <c r="Q47" s="182" t="s">
        <v>15</v>
      </c>
      <c r="R47" s="197" t="s">
        <v>13</v>
      </c>
    </row>
    <row r="48" spans="1:18" ht="13.5" thickBot="1">
      <c r="A48" s="181"/>
      <c r="B48" s="204" t="s">
        <v>2</v>
      </c>
      <c r="C48" s="200" t="s">
        <v>3</v>
      </c>
      <c r="D48" s="200" t="s">
        <v>4</v>
      </c>
      <c r="E48" s="200" t="s">
        <v>11</v>
      </c>
      <c r="F48" s="200" t="s">
        <v>12</v>
      </c>
      <c r="G48" s="203"/>
      <c r="H48" s="183"/>
      <c r="I48" s="198" t="s">
        <v>13</v>
      </c>
      <c r="J48" s="181"/>
      <c r="K48" s="204" t="s">
        <v>2</v>
      </c>
      <c r="L48" s="200" t="s">
        <v>3</v>
      </c>
      <c r="M48" s="200" t="s">
        <v>4</v>
      </c>
      <c r="N48" s="200" t="s">
        <v>11</v>
      </c>
      <c r="O48" s="200" t="s">
        <v>12</v>
      </c>
      <c r="P48" s="203"/>
      <c r="Q48" s="183"/>
      <c r="R48" s="198" t="s">
        <v>13</v>
      </c>
    </row>
    <row r="49" spans="1:18" ht="12.75">
      <c r="A49" s="182"/>
      <c r="B49" s="184">
        <f>'пр.хода'!C43</f>
        <v>0</v>
      </c>
      <c r="C49" s="196" t="e">
        <f>VLOOKUP(B49,'пр.взв.'!B3:E61,2,FALSE)</f>
        <v>#N/A</v>
      </c>
      <c r="D49" s="175" t="e">
        <f>VLOOKUP(B49,'пр.взв.'!B3:F73,3,FALSE)</f>
        <v>#N/A</v>
      </c>
      <c r="E49" s="175" t="e">
        <f>VLOOKUP(B49,'пр.взв.'!B3:G73,4,FALSE)</f>
        <v>#N/A</v>
      </c>
      <c r="F49" s="193"/>
      <c r="G49" s="194"/>
      <c r="H49" s="187"/>
      <c r="I49" s="188"/>
      <c r="J49" s="182">
        <v>9</v>
      </c>
      <c r="K49" s="184">
        <f>'пр.хода'!C52</f>
        <v>10</v>
      </c>
      <c r="L49" s="196" t="str">
        <f>VLOOKUP(K49,'пр.взв.'!B3:E73,2,FALSE)</f>
        <v>PAVLIASHVILI Mirian</v>
      </c>
      <c r="M49" s="175">
        <f>VLOOKUP(K49,'пр.взв.'!B3:F73,3,FALSE)</f>
        <v>1979</v>
      </c>
      <c r="N49" s="175" t="str">
        <f>VLOOKUP(K49,'пр.взв.'!B3:G81,4,FALSE)</f>
        <v>GEO</v>
      </c>
      <c r="O49" s="193"/>
      <c r="P49" s="194"/>
      <c r="Q49" s="187"/>
      <c r="R49" s="188"/>
    </row>
    <row r="50" spans="1:18" ht="12.75">
      <c r="A50" s="195"/>
      <c r="B50" s="185"/>
      <c r="C50" s="167"/>
      <c r="D50" s="176"/>
      <c r="E50" s="176"/>
      <c r="F50" s="176"/>
      <c r="G50" s="176"/>
      <c r="H50" s="174"/>
      <c r="I50" s="179"/>
      <c r="J50" s="195"/>
      <c r="K50" s="185"/>
      <c r="L50" s="167"/>
      <c r="M50" s="176"/>
      <c r="N50" s="176"/>
      <c r="O50" s="176"/>
      <c r="P50" s="176"/>
      <c r="Q50" s="174"/>
      <c r="R50" s="179"/>
    </row>
    <row r="51" spans="1:18" ht="12.75">
      <c r="A51" s="195"/>
      <c r="B51" s="189">
        <f>'пр.хода'!C47</f>
        <v>0</v>
      </c>
      <c r="C51" s="191" t="e">
        <f>VLOOKUP(B51,'пр.взв.'!B3:E61,2,FALSE)</f>
        <v>#N/A</v>
      </c>
      <c r="D51" s="164" t="e">
        <f>VLOOKUP(B51,'пр.взв.'!B3:F65,3,FALSE)</f>
        <v>#N/A</v>
      </c>
      <c r="E51" s="164" t="e">
        <f>VLOOKUP(B51,'пр.взв.'!B3:G65,4,FALSE)</f>
        <v>#N/A</v>
      </c>
      <c r="F51" s="161"/>
      <c r="G51" s="161"/>
      <c r="H51" s="171"/>
      <c r="I51" s="171"/>
      <c r="J51" s="195"/>
      <c r="K51" s="189">
        <f>'пр.хода'!C56</f>
        <v>6</v>
      </c>
      <c r="L51" s="191" t="str">
        <f>VLOOKUP(K51,'пр.взв.'!B3:E73,2,FALSE)</f>
        <v>RODRIGUEZ Cristian</v>
      </c>
      <c r="M51" s="164">
        <f>VLOOKUP(K51,'пр.взв.'!B3:F73,3,FALSE)</f>
        <v>1992</v>
      </c>
      <c r="N51" s="164" t="str">
        <f>VLOOKUP(K51,'пр.взв.'!B3:G83,4,FALSE)</f>
        <v>ESP</v>
      </c>
      <c r="O51" s="161"/>
      <c r="P51" s="161"/>
      <c r="Q51" s="171"/>
      <c r="R51" s="171"/>
    </row>
    <row r="52" spans="1:18" ht="13.5" thickBot="1">
      <c r="A52" s="183"/>
      <c r="B52" s="190"/>
      <c r="C52" s="192"/>
      <c r="D52" s="165"/>
      <c r="E52" s="165"/>
      <c r="F52" s="162"/>
      <c r="G52" s="162"/>
      <c r="H52" s="163"/>
      <c r="I52" s="163"/>
      <c r="J52" s="183"/>
      <c r="K52" s="190"/>
      <c r="L52" s="192"/>
      <c r="M52" s="165"/>
      <c r="N52" s="165"/>
      <c r="O52" s="162"/>
      <c r="P52" s="162"/>
      <c r="Q52" s="163"/>
      <c r="R52" s="163"/>
    </row>
    <row r="53" spans="1:18" ht="15.75">
      <c r="A53" s="156"/>
      <c r="B53" s="157"/>
      <c r="C53" s="158"/>
      <c r="D53" s="159"/>
      <c r="E53" s="159"/>
      <c r="F53" s="159"/>
      <c r="G53" s="159"/>
      <c r="H53" s="160"/>
      <c r="I53" s="160"/>
      <c r="J53" s="156"/>
      <c r="K53" s="157"/>
      <c r="L53" s="158"/>
      <c r="M53" s="159"/>
      <c r="N53" s="159"/>
      <c r="O53" s="159"/>
      <c r="P53" s="159"/>
      <c r="Q53" s="160"/>
      <c r="R53" s="160"/>
    </row>
  </sheetData>
  <sheetProtection/>
  <mergeCells count="362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39:A42"/>
    <mergeCell ref="B39:B40"/>
    <mergeCell ref="C39:C40"/>
    <mergeCell ref="D39:D40"/>
    <mergeCell ref="B41:B42"/>
    <mergeCell ref="C41:C42"/>
    <mergeCell ref="D41:D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E41:E42"/>
    <mergeCell ref="F41:F42"/>
    <mergeCell ref="G41:G42"/>
    <mergeCell ref="H41:H42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K16" sqref="A1:K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8" t="s">
        <v>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4.75" customHeight="1">
      <c r="A2" s="248" t="str">
        <f>HYPERLINK('[1]реквизиты'!$A$2)</f>
        <v>The European championships sambo (M,W) and combat sambo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27.75" customHeight="1">
      <c r="A3" s="150"/>
      <c r="B3" s="151"/>
      <c r="C3" s="151"/>
      <c r="D3" s="151"/>
      <c r="E3" s="151"/>
      <c r="F3" s="144" t="str">
        <f>'пр.взв.'!C4</f>
        <v>MEN</v>
      </c>
      <c r="G3" s="144" t="str">
        <f>'пр.взв.'!D4</f>
        <v>100 kg</v>
      </c>
      <c r="H3" s="151"/>
      <c r="I3" s="151"/>
      <c r="J3" s="151"/>
      <c r="K3" s="151"/>
    </row>
    <row r="4" spans="1:11" ht="27.75" customHeight="1" thickBot="1">
      <c r="A4" s="250" t="s">
        <v>44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45">
        <v>1</v>
      </c>
      <c r="B6" s="244">
        <f>'пр.хода'!E45</f>
        <v>9</v>
      </c>
      <c r="C6" s="239" t="s">
        <v>17</v>
      </c>
      <c r="D6" s="241" t="str">
        <f>VLOOKUP(B6,'пр.взв.'!B7:E38,2,FALSE)</f>
        <v>DEBRELIEV Miroslav  </v>
      </c>
      <c r="E6" s="231">
        <f>VLOOKUP(B6,'пр.взв.'!B7:E38,3,FALSE)</f>
        <v>1991</v>
      </c>
      <c r="F6" s="180" t="str">
        <f>VLOOKUP(B6,'пр.взв.'!B7:E38,4,FALSE)</f>
        <v>BUL</v>
      </c>
      <c r="G6" s="243"/>
      <c r="H6" s="223"/>
      <c r="I6" s="243"/>
      <c r="J6" s="223"/>
      <c r="K6" s="64" t="s">
        <v>18</v>
      </c>
    </row>
    <row r="7" spans="1:11" ht="19.5" customHeight="1" thickBot="1">
      <c r="A7" s="246"/>
      <c r="B7" s="226"/>
      <c r="C7" s="240"/>
      <c r="D7" s="242"/>
      <c r="E7" s="232"/>
      <c r="F7" s="181"/>
      <c r="G7" s="234"/>
      <c r="H7" s="224"/>
      <c r="I7" s="234"/>
      <c r="J7" s="224"/>
      <c r="K7" s="65" t="s">
        <v>19</v>
      </c>
    </row>
    <row r="8" spans="1:11" ht="19.5" customHeight="1">
      <c r="A8" s="246"/>
      <c r="B8" s="244">
        <f>'пр.хода'!E49</f>
        <v>7</v>
      </c>
      <c r="C8" s="227" t="s">
        <v>20</v>
      </c>
      <c r="D8" s="229" t="str">
        <f>VLOOKUP(B8,'пр.взв.'!B7:E38,2,FALSE)</f>
        <v>ALAKBAROV Intigam</v>
      </c>
      <c r="E8" s="231">
        <f>VLOOKUP(B8,'пр.взв.'!B7:E38,3,FALSE)</f>
        <v>1984</v>
      </c>
      <c r="F8" s="231" t="str">
        <f>VLOOKUP(B8,'пр.взв.'!B7:F38,4,FALSE)</f>
        <v>AZE</v>
      </c>
      <c r="G8" s="233"/>
      <c r="H8" s="223"/>
      <c r="I8" s="243"/>
      <c r="J8" s="223"/>
      <c r="K8" s="65" t="s">
        <v>21</v>
      </c>
    </row>
    <row r="9" spans="1:11" ht="19.5" customHeight="1" thickBot="1">
      <c r="A9" s="247"/>
      <c r="B9" s="226"/>
      <c r="C9" s="228"/>
      <c r="D9" s="230"/>
      <c r="E9" s="232"/>
      <c r="F9" s="232"/>
      <c r="G9" s="234"/>
      <c r="H9" s="224"/>
      <c r="I9" s="234"/>
      <c r="J9" s="224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45">
        <v>2</v>
      </c>
      <c r="B13" s="244">
        <f>'пр.хода'!E54</f>
        <v>10</v>
      </c>
      <c r="C13" s="239" t="s">
        <v>17</v>
      </c>
      <c r="D13" s="241" t="str">
        <f>VLOOKUP(B13,'пр.взв.'!B7:E38,2,FALSE)</f>
        <v>PAVLIASHVILI Mirian</v>
      </c>
      <c r="E13" s="231">
        <f>VLOOKUP(B13,'пр.взв.'!B1:E45,3,FALSE)</f>
        <v>1979</v>
      </c>
      <c r="F13" s="180" t="str">
        <f>VLOOKUP(B13,'пр.взв.'!B1:E45,4,FALSE)</f>
        <v>GEO</v>
      </c>
      <c r="G13" s="243"/>
      <c r="H13" s="223"/>
      <c r="I13" s="243"/>
      <c r="J13" s="223"/>
      <c r="K13" s="64" t="s">
        <v>18</v>
      </c>
    </row>
    <row r="14" spans="1:11" ht="19.5" customHeight="1" thickBot="1">
      <c r="A14" s="246"/>
      <c r="B14" s="226"/>
      <c r="C14" s="240"/>
      <c r="D14" s="242"/>
      <c r="E14" s="232"/>
      <c r="F14" s="181"/>
      <c r="G14" s="234"/>
      <c r="H14" s="224"/>
      <c r="I14" s="234"/>
      <c r="J14" s="224"/>
      <c r="K14" s="65" t="s">
        <v>19</v>
      </c>
    </row>
    <row r="15" spans="1:11" ht="19.5" customHeight="1">
      <c r="A15" s="246"/>
      <c r="B15" s="244">
        <f>'пр.хода'!E58</f>
        <v>8</v>
      </c>
      <c r="C15" s="227" t="s">
        <v>20</v>
      </c>
      <c r="D15" s="229" t="str">
        <f>VLOOKUP(B15,'пр.взв.'!B1:E45,2,FALSE)</f>
        <v>RESHKO Viktor</v>
      </c>
      <c r="E15" s="231">
        <f>VLOOKUP(B15,'пр.взв.'!B1:E45,3,FALSE)</f>
        <v>1988</v>
      </c>
      <c r="F15" s="231" t="str">
        <f>VLOOKUP(B15,'пр.взв.'!B1:F45,4,FALSE)</f>
        <v>LAT</v>
      </c>
      <c r="G15" s="233"/>
      <c r="H15" s="223"/>
      <c r="I15" s="243"/>
      <c r="J15" s="223"/>
      <c r="K15" s="65" t="s">
        <v>21</v>
      </c>
    </row>
    <row r="16" spans="1:11" ht="19.5" customHeight="1" thickBot="1">
      <c r="A16" s="247"/>
      <c r="B16" s="226"/>
      <c r="C16" s="228"/>
      <c r="D16" s="230"/>
      <c r="E16" s="232"/>
      <c r="F16" s="232"/>
      <c r="G16" s="234"/>
      <c r="H16" s="224"/>
      <c r="I16" s="234"/>
      <c r="J16" s="224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4" t="str">
        <f>F3</f>
        <v>MEN</v>
      </c>
      <c r="G18" s="144" t="str">
        <f>G3</f>
        <v>100 kg</v>
      </c>
      <c r="H18" s="72"/>
      <c r="I18" s="75"/>
      <c r="J18" s="76"/>
      <c r="K18" s="67"/>
    </row>
    <row r="19" spans="1:11" ht="16.5" thickBot="1">
      <c r="A19" s="235" t="s">
        <v>22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6"/>
      <c r="B21" s="225">
        <f>'пр.хода'!$K$13</f>
        <v>5</v>
      </c>
      <c r="C21" s="239" t="s">
        <v>17</v>
      </c>
      <c r="D21" s="241" t="str">
        <f>VLOOKUP(B21,'пр.взв.'!B7:E38,2,FALSE)</f>
        <v>KUZNIATSOU Vasili</v>
      </c>
      <c r="E21" s="231">
        <f>VLOOKUP(B21,'пр.взв.'!B1:E46,3,FALSE)</f>
        <v>1988</v>
      </c>
      <c r="F21" s="180" t="str">
        <f>VLOOKUP(B21,'пр.взв.'!B1:E46,4,FALSE)</f>
        <v>BLR</v>
      </c>
      <c r="G21" s="243"/>
      <c r="H21" s="223"/>
      <c r="I21" s="243"/>
      <c r="J21" s="223"/>
      <c r="K21" s="64" t="s">
        <v>18</v>
      </c>
    </row>
    <row r="22" spans="1:11" ht="14.25" thickBot="1">
      <c r="A22" s="237"/>
      <c r="B22" s="226"/>
      <c r="C22" s="240"/>
      <c r="D22" s="242"/>
      <c r="E22" s="232"/>
      <c r="F22" s="181"/>
      <c r="G22" s="234"/>
      <c r="H22" s="224"/>
      <c r="I22" s="234"/>
      <c r="J22" s="224"/>
      <c r="K22" s="65" t="s">
        <v>19</v>
      </c>
    </row>
    <row r="23" spans="1:11" ht="13.5">
      <c r="A23" s="237"/>
      <c r="B23" s="225">
        <f>'пр.хода'!$K$31</f>
        <v>2</v>
      </c>
      <c r="C23" s="227" t="s">
        <v>20</v>
      </c>
      <c r="D23" s="229" t="str">
        <f>VLOOKUP(B23,'пр.взв.'!B1:E46,2,FALSE)</f>
        <v>MIKHAYLIN Vyacheslav</v>
      </c>
      <c r="E23" s="231">
        <f>VLOOKUP(B23,'пр.взв.'!B1:E46,3,FALSE)</f>
        <v>1986</v>
      </c>
      <c r="F23" s="231" t="str">
        <f>VLOOKUP(B23,'пр.взв.'!B1:F46,4,FALSE)</f>
        <v>RUS</v>
      </c>
      <c r="G23" s="233"/>
      <c r="H23" s="223"/>
      <c r="I23" s="243"/>
      <c r="J23" s="223"/>
      <c r="K23" s="65" t="s">
        <v>21</v>
      </c>
    </row>
    <row r="24" spans="1:11" ht="20.25" customHeight="1" thickBot="1">
      <c r="A24" s="238"/>
      <c r="B24" s="226"/>
      <c r="C24" s="228"/>
      <c r="D24" s="230"/>
      <c r="E24" s="232"/>
      <c r="F24" s="232"/>
      <c r="G24" s="234"/>
      <c r="H24" s="224"/>
      <c r="I24" s="234"/>
      <c r="J24" s="224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22" t="str">
        <f>'[1]реквизиты'!$G$8</f>
        <v>V. Bukhval</v>
      </c>
      <c r="I26" s="222"/>
      <c r="J26" s="222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22" t="str">
        <f>'[1]реквизиты'!$G$10</f>
        <v>N. Glushkova</v>
      </c>
      <c r="I28" s="222"/>
      <c r="J28" s="222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2" t="s">
        <v>8</v>
      </c>
      <c r="B1" s="272"/>
      <c r="C1" s="272"/>
      <c r="D1" s="272"/>
      <c r="E1" s="272"/>
      <c r="F1" s="272"/>
    </row>
    <row r="2" spans="1:6" ht="35.25" customHeight="1">
      <c r="A2" s="271" t="str">
        <f>HYPERLINK('[1]реквизиты'!$A$2)</f>
        <v>The European championships sambo (M,W) and combat sambo</v>
      </c>
      <c r="B2" s="271"/>
      <c r="C2" s="271"/>
      <c r="D2" s="271"/>
      <c r="E2" s="271"/>
      <c r="F2" s="271"/>
    </row>
    <row r="3" spans="1:6" ht="23.25" customHeight="1">
      <c r="A3" s="273" t="str">
        <f>HYPERLINK('[1]реквизиты'!$A$3)</f>
        <v>May 17—21, 2012              Moscow (Russia)         </v>
      </c>
      <c r="B3" s="273"/>
      <c r="C3" s="273"/>
      <c r="D3" s="273"/>
      <c r="E3" s="273"/>
      <c r="F3" s="273"/>
    </row>
    <row r="4" spans="1:6" ht="27.75" customHeight="1" thickBot="1">
      <c r="A4" s="147"/>
      <c r="B4" s="147"/>
      <c r="C4" s="148" t="s">
        <v>67</v>
      </c>
      <c r="D4" s="148" t="s">
        <v>66</v>
      </c>
      <c r="E4" s="149"/>
      <c r="F4" s="147"/>
    </row>
    <row r="5" spans="1:6" ht="12.75" customHeight="1">
      <c r="A5" s="258" t="s">
        <v>7</v>
      </c>
      <c r="B5" s="261" t="s">
        <v>2</v>
      </c>
      <c r="C5" s="258" t="s">
        <v>3</v>
      </c>
      <c r="D5" s="258" t="s">
        <v>31</v>
      </c>
      <c r="E5" s="258" t="s">
        <v>5</v>
      </c>
      <c r="F5" s="258" t="s">
        <v>6</v>
      </c>
    </row>
    <row r="6" spans="1:6" ht="12.75" customHeight="1" thickBot="1">
      <c r="A6" s="259" t="s">
        <v>7</v>
      </c>
      <c r="B6" s="262"/>
      <c r="C6" s="259" t="s">
        <v>3</v>
      </c>
      <c r="D6" s="259" t="s">
        <v>4</v>
      </c>
      <c r="E6" s="259" t="s">
        <v>5</v>
      </c>
      <c r="F6" s="259" t="s">
        <v>6</v>
      </c>
    </row>
    <row r="7" spans="1:6" ht="12.75" customHeight="1">
      <c r="A7" s="260"/>
      <c r="B7" s="254">
        <v>1</v>
      </c>
      <c r="C7" s="256" t="s">
        <v>46</v>
      </c>
      <c r="D7" s="266">
        <v>1981</v>
      </c>
      <c r="E7" s="266" t="s">
        <v>47</v>
      </c>
      <c r="F7" s="263"/>
    </row>
    <row r="8" spans="1:6" ht="12.75" customHeight="1">
      <c r="A8" s="251"/>
      <c r="B8" s="255"/>
      <c r="C8" s="257"/>
      <c r="D8" s="267"/>
      <c r="E8" s="267"/>
      <c r="F8" s="264"/>
    </row>
    <row r="9" spans="1:6" ht="12.75" customHeight="1">
      <c r="A9" s="252"/>
      <c r="B9" s="254">
        <v>2</v>
      </c>
      <c r="C9" s="275" t="s">
        <v>48</v>
      </c>
      <c r="D9" s="277">
        <v>1986</v>
      </c>
      <c r="E9" s="171" t="s">
        <v>49</v>
      </c>
      <c r="F9" s="253"/>
    </row>
    <row r="10" spans="1:6" ht="12.75" customHeight="1">
      <c r="A10" s="252"/>
      <c r="B10" s="255"/>
      <c r="C10" s="276"/>
      <c r="D10" s="221"/>
      <c r="E10" s="172"/>
      <c r="F10" s="253"/>
    </row>
    <row r="11" spans="1:6" ht="15" customHeight="1">
      <c r="A11" s="252"/>
      <c r="B11" s="254">
        <v>3</v>
      </c>
      <c r="C11" s="256" t="s">
        <v>50</v>
      </c>
      <c r="D11" s="266">
        <v>1980</v>
      </c>
      <c r="E11" s="266" t="s">
        <v>51</v>
      </c>
      <c r="F11" s="253"/>
    </row>
    <row r="12" spans="1:6" ht="12.75" customHeight="1">
      <c r="A12" s="252"/>
      <c r="B12" s="255"/>
      <c r="C12" s="257"/>
      <c r="D12" s="267"/>
      <c r="E12" s="267"/>
      <c r="F12" s="253"/>
    </row>
    <row r="13" spans="1:6" ht="15" customHeight="1">
      <c r="A13" s="252"/>
      <c r="B13" s="254">
        <v>4</v>
      </c>
      <c r="C13" s="256" t="s">
        <v>52</v>
      </c>
      <c r="D13" s="266">
        <v>1985</v>
      </c>
      <c r="E13" s="266" t="s">
        <v>53</v>
      </c>
      <c r="F13" s="253"/>
    </row>
    <row r="14" spans="1:6" ht="15" customHeight="1">
      <c r="A14" s="252"/>
      <c r="B14" s="255"/>
      <c r="C14" s="257"/>
      <c r="D14" s="267"/>
      <c r="E14" s="267"/>
      <c r="F14" s="253"/>
    </row>
    <row r="15" spans="1:6" ht="15.75" customHeight="1">
      <c r="A15" s="252"/>
      <c r="B15" s="254">
        <v>5</v>
      </c>
      <c r="C15" s="256" t="s">
        <v>54</v>
      </c>
      <c r="D15" s="266">
        <v>1988</v>
      </c>
      <c r="E15" s="266" t="s">
        <v>55</v>
      </c>
      <c r="F15" s="253"/>
    </row>
    <row r="16" spans="1:6" ht="12.75" customHeight="1">
      <c r="A16" s="252"/>
      <c r="B16" s="255"/>
      <c r="C16" s="257"/>
      <c r="D16" s="267"/>
      <c r="E16" s="267"/>
      <c r="F16" s="253"/>
    </row>
    <row r="17" spans="1:6" ht="15" customHeight="1">
      <c r="A17" s="252"/>
      <c r="B17" s="254">
        <v>6</v>
      </c>
      <c r="C17" s="256" t="s">
        <v>56</v>
      </c>
      <c r="D17" s="266">
        <v>1992</v>
      </c>
      <c r="E17" s="266" t="s">
        <v>57</v>
      </c>
      <c r="F17" s="253"/>
    </row>
    <row r="18" spans="1:6" ht="12.75" customHeight="1">
      <c r="A18" s="252"/>
      <c r="B18" s="255"/>
      <c r="C18" s="257"/>
      <c r="D18" s="267"/>
      <c r="E18" s="267"/>
      <c r="F18" s="253"/>
    </row>
    <row r="19" spans="1:6" ht="15" customHeight="1">
      <c r="A19" s="252"/>
      <c r="B19" s="254">
        <v>7</v>
      </c>
      <c r="C19" s="256" t="s">
        <v>58</v>
      </c>
      <c r="D19" s="266">
        <v>1984</v>
      </c>
      <c r="E19" s="266" t="s">
        <v>59</v>
      </c>
      <c r="F19" s="253"/>
    </row>
    <row r="20" spans="1:6" ht="12.75" customHeight="1">
      <c r="A20" s="252"/>
      <c r="B20" s="255"/>
      <c r="C20" s="257"/>
      <c r="D20" s="267"/>
      <c r="E20" s="267"/>
      <c r="F20" s="253"/>
    </row>
    <row r="21" spans="1:6" ht="15" customHeight="1">
      <c r="A21" s="252"/>
      <c r="B21" s="254">
        <v>8</v>
      </c>
      <c r="C21" s="256" t="s">
        <v>60</v>
      </c>
      <c r="D21" s="266">
        <v>1988</v>
      </c>
      <c r="E21" s="266" t="s">
        <v>61</v>
      </c>
      <c r="F21" s="253"/>
    </row>
    <row r="22" spans="1:6" ht="12.75" customHeight="1">
      <c r="A22" s="252"/>
      <c r="B22" s="255"/>
      <c r="C22" s="257"/>
      <c r="D22" s="267"/>
      <c r="E22" s="267"/>
      <c r="F22" s="253"/>
    </row>
    <row r="23" spans="1:6" ht="15" customHeight="1">
      <c r="A23" s="251"/>
      <c r="B23" s="254">
        <v>9</v>
      </c>
      <c r="C23" s="256" t="s">
        <v>62</v>
      </c>
      <c r="D23" s="266">
        <v>1991</v>
      </c>
      <c r="E23" s="266" t="s">
        <v>63</v>
      </c>
      <c r="F23" s="265"/>
    </row>
    <row r="24" spans="1:6" ht="12.75" customHeight="1">
      <c r="A24" s="251"/>
      <c r="B24" s="255"/>
      <c r="C24" s="257"/>
      <c r="D24" s="267"/>
      <c r="E24" s="267"/>
      <c r="F24" s="264"/>
    </row>
    <row r="25" spans="1:6" ht="15" customHeight="1">
      <c r="A25" s="252"/>
      <c r="B25" s="254">
        <v>10</v>
      </c>
      <c r="C25" s="256" t="s">
        <v>64</v>
      </c>
      <c r="D25" s="266">
        <v>1979</v>
      </c>
      <c r="E25" s="266" t="s">
        <v>65</v>
      </c>
      <c r="F25" s="253"/>
    </row>
    <row r="26" spans="1:6" ht="12.75" customHeight="1">
      <c r="A26" s="252"/>
      <c r="B26" s="255"/>
      <c r="C26" s="257"/>
      <c r="D26" s="267"/>
      <c r="E26" s="267"/>
      <c r="F26" s="253"/>
    </row>
    <row r="27" spans="1:6" ht="15" customHeight="1">
      <c r="A27" s="252"/>
      <c r="B27" s="254">
        <v>11</v>
      </c>
      <c r="C27" s="268"/>
      <c r="D27" s="269"/>
      <c r="E27" s="269"/>
      <c r="F27" s="253"/>
    </row>
    <row r="28" spans="1:6" ht="12.75" customHeight="1">
      <c r="A28" s="252"/>
      <c r="B28" s="255"/>
      <c r="C28" s="268"/>
      <c r="D28" s="269"/>
      <c r="E28" s="269"/>
      <c r="F28" s="253"/>
    </row>
    <row r="29" spans="1:6" ht="15" customHeight="1">
      <c r="A29" s="252"/>
      <c r="B29" s="254">
        <v>12</v>
      </c>
      <c r="C29" s="268"/>
      <c r="D29" s="269"/>
      <c r="E29" s="269"/>
      <c r="F29" s="253"/>
    </row>
    <row r="30" spans="1:6" ht="12.75" customHeight="1">
      <c r="A30" s="252"/>
      <c r="B30" s="255"/>
      <c r="C30" s="268"/>
      <c r="D30" s="269"/>
      <c r="E30" s="269"/>
      <c r="F30" s="253"/>
    </row>
    <row r="31" spans="1:6" ht="15" customHeight="1">
      <c r="A31" s="252"/>
      <c r="B31" s="254">
        <v>13</v>
      </c>
      <c r="C31" s="268"/>
      <c r="D31" s="269"/>
      <c r="E31" s="269"/>
      <c r="F31" s="253"/>
    </row>
    <row r="32" spans="1:6" ht="15.75" customHeight="1">
      <c r="A32" s="252"/>
      <c r="B32" s="255"/>
      <c r="C32" s="268"/>
      <c r="D32" s="269"/>
      <c r="E32" s="269"/>
      <c r="F32" s="253"/>
    </row>
    <row r="33" spans="1:6" ht="15" customHeight="1">
      <c r="A33" s="252"/>
      <c r="B33" s="254">
        <v>14</v>
      </c>
      <c r="C33" s="268"/>
      <c r="D33" s="269"/>
      <c r="E33" s="269"/>
      <c r="F33" s="253"/>
    </row>
    <row r="34" spans="1:6" ht="12.75" customHeight="1">
      <c r="A34" s="252"/>
      <c r="B34" s="255"/>
      <c r="C34" s="268"/>
      <c r="D34" s="269"/>
      <c r="E34" s="269"/>
      <c r="F34" s="253"/>
    </row>
    <row r="35" spans="1:6" ht="15" customHeight="1">
      <c r="A35" s="252"/>
      <c r="B35" s="254">
        <v>15</v>
      </c>
      <c r="C35" s="268"/>
      <c r="D35" s="269"/>
      <c r="E35" s="269"/>
      <c r="F35" s="253"/>
    </row>
    <row r="36" spans="1:6" ht="12.75" customHeight="1">
      <c r="A36" s="252"/>
      <c r="B36" s="255"/>
      <c r="C36" s="280"/>
      <c r="D36" s="269"/>
      <c r="E36" s="269"/>
      <c r="F36" s="253"/>
    </row>
    <row r="37" spans="1:6" ht="15" customHeight="1">
      <c r="A37" s="252"/>
      <c r="B37" s="254">
        <v>16</v>
      </c>
      <c r="C37" s="268"/>
      <c r="D37" s="269"/>
      <c r="E37" s="269"/>
      <c r="F37" s="253"/>
    </row>
    <row r="38" spans="1:6" ht="12.75" customHeight="1" thickBot="1">
      <c r="A38" s="270"/>
      <c r="B38" s="278"/>
      <c r="C38" s="279"/>
      <c r="D38" s="200"/>
      <c r="E38" s="200"/>
      <c r="F38" s="274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1">
        <f>'пр.хода'!K2</f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41"/>
      <c r="M1" s="41"/>
      <c r="N1" s="41"/>
      <c r="O1" s="41"/>
      <c r="P1" s="41"/>
    </row>
    <row r="2" spans="1:19" ht="12.75" customHeight="1">
      <c r="A2" s="282" t="str">
        <f>'пр.хода'!A2</f>
        <v>May 17—21, 2012              Moscow (Russia)         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42"/>
      <c r="M2" s="42"/>
      <c r="N2" s="42"/>
      <c r="O2" s="42"/>
      <c r="P2" s="42"/>
      <c r="S2" s="8"/>
    </row>
    <row r="3" spans="1:12" ht="15.75">
      <c r="A3" s="283">
        <f>HYPERLINK('пр.взв.'!A4)</f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43"/>
    </row>
    <row r="4" spans="1:3" ht="16.5" thickBot="1">
      <c r="A4" s="296" t="s">
        <v>0</v>
      </c>
      <c r="B4" s="296"/>
      <c r="C4" s="4"/>
    </row>
    <row r="5" spans="1:13" ht="12.75" customHeight="1" thickBot="1">
      <c r="A5" s="293">
        <v>1</v>
      </c>
      <c r="B5" s="294" t="str">
        <f>VLOOKUP(A5,'пр.взв.'!B6:F37,2,FALSE)</f>
        <v>ARAKELYAN Hakob</v>
      </c>
      <c r="C5" s="285">
        <f>VLOOKUP(A5,'пр.взв.'!B6:F37,3,FALSE)</f>
        <v>1981</v>
      </c>
      <c r="D5" s="285" t="str">
        <f>VLOOKUP(A5,'пр.взв.'!B6:F37,4,FALSE)</f>
        <v>ARM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9"/>
      <c r="B6" s="295"/>
      <c r="C6" s="286"/>
      <c r="D6" s="286"/>
      <c r="E6" s="28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9">
        <v>9</v>
      </c>
      <c r="B7" s="297" t="str">
        <f>VLOOKUP(A7,'пр.взв.'!B6:F37,2,FALSE)</f>
        <v>DEBRELIEV Miroslav  </v>
      </c>
      <c r="C7" s="286">
        <f>VLOOKUP(A7,'пр.взв.'!B6:F37,3,FALSE)</f>
        <v>1991</v>
      </c>
      <c r="D7" s="286" t="str">
        <f>VLOOKUP(A7,'пр.взв.'!B6:F37,4,FALSE)</f>
        <v>BUL</v>
      </c>
      <c r="E7" s="288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0"/>
      <c r="B8" s="298"/>
      <c r="C8" s="299"/>
      <c r="D8" s="299"/>
      <c r="E8" s="16"/>
      <c r="F8" s="20"/>
      <c r="G8" s="287"/>
      <c r="H8" s="12"/>
      <c r="I8" s="12"/>
      <c r="J8" s="40"/>
      <c r="K8" s="40"/>
      <c r="L8" s="40"/>
      <c r="M8" s="13"/>
    </row>
    <row r="9" spans="1:13" ht="12.75" customHeight="1" thickBot="1">
      <c r="A9" s="293">
        <v>5</v>
      </c>
      <c r="B9" s="294" t="str">
        <f>VLOOKUP(A9,'пр.взв.'!B6:F37,2,FALSE)</f>
        <v>KUZNIATSOU Vasili</v>
      </c>
      <c r="C9" s="291">
        <f>VLOOKUP(A9,'пр.взв.'!B6:F37,3,FALSE)</f>
        <v>1988</v>
      </c>
      <c r="D9" s="291" t="str">
        <f>VLOOKUP(A9,'пр.взв.'!B6:F37,4,FALSE)</f>
        <v>BLR</v>
      </c>
      <c r="E9" s="11"/>
      <c r="F9" s="20"/>
      <c r="G9" s="288"/>
      <c r="H9" s="25"/>
      <c r="I9" s="12"/>
      <c r="J9" s="40"/>
      <c r="K9" s="40"/>
      <c r="L9" s="40"/>
      <c r="M9" s="13"/>
    </row>
    <row r="10" spans="1:13" ht="12.75" customHeight="1">
      <c r="A10" s="289"/>
      <c r="B10" s="295"/>
      <c r="C10" s="292"/>
      <c r="D10" s="292"/>
      <c r="E10" s="287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9">
        <v>13</v>
      </c>
      <c r="B11" s="297">
        <f>VLOOKUP(A11,'пр.взв.'!B6:F37,2,FALSE)</f>
        <v>0</v>
      </c>
      <c r="C11" s="286">
        <f>VLOOKUP(A11,'пр.взв.'!B6:F37,3,FALSE)</f>
        <v>0</v>
      </c>
      <c r="D11" s="286">
        <f>VLOOKUP(A11,'пр.взв.'!B6:F37,4,FALSE)</f>
        <v>0</v>
      </c>
      <c r="E11" s="28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0"/>
      <c r="B12" s="298"/>
      <c r="C12" s="299"/>
      <c r="D12" s="299"/>
      <c r="E12" s="16"/>
      <c r="F12" s="301"/>
      <c r="G12" s="301"/>
      <c r="H12" s="24"/>
      <c r="I12" s="287"/>
      <c r="J12" s="12"/>
      <c r="K12" s="12"/>
      <c r="L12" s="12"/>
    </row>
    <row r="13" spans="1:12" ht="12.75" customHeight="1" thickBot="1">
      <c r="A13" s="293">
        <v>3</v>
      </c>
      <c r="B13" s="294" t="str">
        <f>VLOOKUP(A13,'пр.взв.'!B6:F37,2,FALSE)</f>
        <v>LAVIALE Yannick</v>
      </c>
      <c r="C13" s="291">
        <f>VLOOKUP(A13,'пр.взв.'!B6:F37,3,FALSE)</f>
        <v>1980</v>
      </c>
      <c r="D13" s="291" t="str">
        <f>VLOOKUP(A13,'пр.взв.'!B6:F37,4,FALSE)</f>
        <v>FRA</v>
      </c>
      <c r="E13" s="11"/>
      <c r="F13" s="14"/>
      <c r="G13" s="14"/>
      <c r="H13" s="24"/>
      <c r="I13" s="288"/>
      <c r="J13" s="39"/>
      <c r="K13" s="25"/>
      <c r="L13" s="12"/>
    </row>
    <row r="14" spans="1:13" ht="12.75" customHeight="1">
      <c r="A14" s="289"/>
      <c r="B14" s="295"/>
      <c r="C14" s="292"/>
      <c r="D14" s="292"/>
      <c r="E14" s="287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9">
        <v>11</v>
      </c>
      <c r="B15" s="297">
        <f>VLOOKUP(A15,'пр.взв.'!B6:F37,2,FALSE)</f>
        <v>0</v>
      </c>
      <c r="C15" s="286">
        <f>VLOOKUP(A15,'пр.взв.'!B6:F37,3,FALSE)</f>
        <v>0</v>
      </c>
      <c r="D15" s="286">
        <f>VLOOKUP(A15,'пр.взв.'!B6:F37,4,FALSE)</f>
        <v>0</v>
      </c>
      <c r="E15" s="288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0"/>
      <c r="B16" s="298"/>
      <c r="C16" s="299"/>
      <c r="D16" s="299"/>
      <c r="E16" s="16"/>
      <c r="F16" s="20"/>
      <c r="G16" s="287"/>
      <c r="H16" s="26"/>
      <c r="I16" s="12"/>
      <c r="J16" s="12"/>
      <c r="K16" s="24"/>
      <c r="L16" s="12"/>
      <c r="M16" s="13"/>
    </row>
    <row r="17" spans="1:13" ht="12.75" customHeight="1" thickBot="1">
      <c r="A17" s="293">
        <v>7</v>
      </c>
      <c r="B17" s="294" t="str">
        <f>VLOOKUP(A17,'пр.взв.'!B6:F37,2,FALSE)</f>
        <v>ALAKBAROV Intigam</v>
      </c>
      <c r="C17" s="291">
        <f>VLOOKUP(A17,'пр.взв.'!B6:F37,3,FALSE)</f>
        <v>1984</v>
      </c>
      <c r="D17" s="291" t="str">
        <f>VLOOKUP(A17,'пр.взв.'!B6:F37,4,FALSE)</f>
        <v>AZE</v>
      </c>
      <c r="E17" s="11"/>
      <c r="F17" s="21"/>
      <c r="G17" s="288"/>
      <c r="H17" s="9"/>
      <c r="I17" s="9"/>
      <c r="J17" s="9"/>
      <c r="K17" s="38"/>
      <c r="L17" s="9"/>
      <c r="M17" s="13"/>
    </row>
    <row r="18" spans="1:13" ht="12.75" customHeight="1">
      <c r="A18" s="289"/>
      <c r="B18" s="295"/>
      <c r="C18" s="292"/>
      <c r="D18" s="292"/>
      <c r="E18" s="28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9">
        <v>15</v>
      </c>
      <c r="B19" s="297">
        <f>VLOOKUP(A19,'пр.взв.'!B6:F37,2,FALSE)</f>
        <v>0</v>
      </c>
      <c r="C19" s="286">
        <f>VLOOKUP(A19,'пр.взв.'!B6:F37,3,FALSE)</f>
        <v>0</v>
      </c>
      <c r="D19" s="286">
        <f>VLOOKUP(A19,'пр.взв.'!B6:F37,4,FALSE)</f>
        <v>0</v>
      </c>
      <c r="E19" s="28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0"/>
      <c r="B20" s="298"/>
      <c r="C20" s="299"/>
      <c r="D20" s="29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7"/>
      <c r="M21" s="10"/>
    </row>
    <row r="22" spans="1:11" ht="16.5" thickBot="1">
      <c r="A22" s="293">
        <v>2</v>
      </c>
      <c r="B22" s="294" t="str">
        <f>VLOOKUP(A22,'пр.взв.'!B5:F36,2,FALSE)</f>
        <v>MIKHAYLIN Vyacheslav</v>
      </c>
      <c r="C22" s="285">
        <f>VLOOKUP(A22,'пр.взв.'!B5:F36,3,FALSE)</f>
        <v>1986</v>
      </c>
      <c r="D22" s="285" t="str">
        <f>VLOOKUP(A22,'пр.взв.'!B5:F36,4,FALSE)</f>
        <v>RUS</v>
      </c>
      <c r="E22" s="11"/>
      <c r="F22" s="12"/>
      <c r="G22" s="12"/>
      <c r="H22" s="12"/>
      <c r="I22" s="12"/>
      <c r="J22" s="3"/>
      <c r="K22" s="288"/>
    </row>
    <row r="23" spans="1:11" ht="12.75">
      <c r="A23" s="289"/>
      <c r="B23" s="295"/>
      <c r="C23" s="286"/>
      <c r="D23" s="286"/>
      <c r="E23" s="287"/>
      <c r="F23" s="14"/>
      <c r="G23" s="14"/>
      <c r="H23" s="12"/>
      <c r="I23" s="12"/>
      <c r="J23" s="3"/>
      <c r="K23" s="30"/>
    </row>
    <row r="24" spans="1:11" ht="13.5" thickBot="1">
      <c r="A24" s="289">
        <v>10</v>
      </c>
      <c r="B24" s="297" t="str">
        <f>VLOOKUP(A24,'пр.взв.'!B5:F36,2,FALSE)</f>
        <v>PAVLIASHVILI Mirian</v>
      </c>
      <c r="C24" s="286">
        <f>VLOOKUP(A24,'пр.взв.'!B5:F36,3,FALSE)</f>
        <v>1979</v>
      </c>
      <c r="D24" s="286" t="str">
        <f>VLOOKUP(A24,'пр.взв.'!B5:F36,4,FALSE)</f>
        <v>GEO</v>
      </c>
      <c r="E24" s="288"/>
      <c r="F24" s="19"/>
      <c r="G24" s="14"/>
      <c r="H24" s="12"/>
      <c r="I24" s="12"/>
      <c r="J24" s="3"/>
      <c r="K24" s="30"/>
    </row>
    <row r="25" spans="1:11" ht="16.5" thickBot="1">
      <c r="A25" s="290"/>
      <c r="B25" s="298"/>
      <c r="C25" s="299"/>
      <c r="D25" s="299"/>
      <c r="E25" s="16"/>
      <c r="F25" s="20"/>
      <c r="G25" s="287"/>
      <c r="H25" s="12"/>
      <c r="I25" s="12"/>
      <c r="J25" s="3"/>
      <c r="K25" s="30"/>
    </row>
    <row r="26" spans="1:11" ht="16.5" thickBot="1">
      <c r="A26" s="293">
        <v>6</v>
      </c>
      <c r="B26" s="294" t="str">
        <f>VLOOKUP(A26,'пр.взв.'!B5:F36,2,FALSE)</f>
        <v>RODRIGUEZ Cristian</v>
      </c>
      <c r="C26" s="291">
        <f>VLOOKUP(A26,'пр.взв.'!B5:F36,3,FALSE)</f>
        <v>1992</v>
      </c>
      <c r="D26" s="291" t="str">
        <f>VLOOKUP(A26,'пр.взв.'!B5:F36,4,FALSE)</f>
        <v>ESP</v>
      </c>
      <c r="E26" s="11"/>
      <c r="F26" s="20"/>
      <c r="G26" s="288"/>
      <c r="H26" s="25"/>
      <c r="I26" s="12"/>
      <c r="J26" s="3"/>
      <c r="K26" s="30"/>
    </row>
    <row r="27" spans="1:11" ht="12.75">
      <c r="A27" s="289"/>
      <c r="B27" s="295"/>
      <c r="C27" s="292"/>
      <c r="D27" s="292"/>
      <c r="E27" s="287"/>
      <c r="F27" s="23"/>
      <c r="G27" s="14"/>
      <c r="H27" s="24"/>
      <c r="I27" s="12"/>
      <c r="J27" s="3"/>
      <c r="K27" s="30"/>
    </row>
    <row r="28" spans="1:11" ht="13.5" thickBot="1">
      <c r="A28" s="289">
        <v>14</v>
      </c>
      <c r="B28" s="297">
        <f>VLOOKUP(A28,'пр.взв.'!B5:F36,2,FALSE)</f>
        <v>0</v>
      </c>
      <c r="C28" s="286">
        <f>VLOOKUP(A28,'пр.взв.'!B5:F36,3,FALSE)</f>
        <v>0</v>
      </c>
      <c r="D28" s="286">
        <f>VLOOKUP(A28,'пр.взв.'!B5:F36,4,FALSE)</f>
        <v>0</v>
      </c>
      <c r="E28" s="288"/>
      <c r="F28" s="14"/>
      <c r="G28" s="14"/>
      <c r="H28" s="24"/>
      <c r="I28" s="27"/>
      <c r="J28" s="3"/>
      <c r="K28" s="30"/>
    </row>
    <row r="29" spans="1:11" ht="16.5" thickBot="1">
      <c r="A29" s="290"/>
      <c r="B29" s="298"/>
      <c r="C29" s="299"/>
      <c r="D29" s="299"/>
      <c r="E29" s="16"/>
      <c r="F29" s="301"/>
      <c r="G29" s="301"/>
      <c r="H29" s="24"/>
      <c r="I29" s="287"/>
      <c r="J29" s="2"/>
      <c r="K29" s="29"/>
    </row>
    <row r="30" spans="1:9" ht="16.5" thickBot="1">
      <c r="A30" s="293">
        <v>4</v>
      </c>
      <c r="B30" s="294" t="str">
        <f>VLOOKUP(A30,'пр.взв.'!B5:F36,2,FALSE)</f>
        <v>RYTKO Yaroslav</v>
      </c>
      <c r="C30" s="291">
        <f>VLOOKUP(A30,'пр.взв.'!B5:F36,3,FALSE)</f>
        <v>1985</v>
      </c>
      <c r="D30" s="291" t="str">
        <f>VLOOKUP(A30,'пр.взв.'!B5:F36,4,FALSE)</f>
        <v>UKR</v>
      </c>
      <c r="E30" s="11"/>
      <c r="F30" s="14"/>
      <c r="G30" s="14"/>
      <c r="H30" s="24"/>
      <c r="I30" s="288"/>
    </row>
    <row r="31" spans="1:9" ht="12.75">
      <c r="A31" s="289"/>
      <c r="B31" s="295"/>
      <c r="C31" s="292"/>
      <c r="D31" s="292"/>
      <c r="E31" s="287"/>
      <c r="F31" s="14"/>
      <c r="G31" s="14"/>
      <c r="H31" s="24"/>
      <c r="I31" s="12"/>
    </row>
    <row r="32" spans="1:9" ht="13.5" thickBot="1">
      <c r="A32" s="289">
        <v>12</v>
      </c>
      <c r="B32" s="297">
        <f>VLOOKUP(A32,'пр.взв.'!B5:F36,2,FALSE)</f>
        <v>0</v>
      </c>
      <c r="C32" s="286">
        <f>VLOOKUP(A32,'пр.взв.'!B5:F36,3,FALSE)</f>
        <v>0</v>
      </c>
      <c r="D32" s="286">
        <f>VLOOKUP(A32,'пр.взв.'!B5:F36,4,FALSE)</f>
        <v>0</v>
      </c>
      <c r="E32" s="288"/>
      <c r="F32" s="19"/>
      <c r="G32" s="14"/>
      <c r="H32" s="24"/>
      <c r="I32" s="12"/>
    </row>
    <row r="33" spans="1:9" ht="16.5" thickBot="1">
      <c r="A33" s="290"/>
      <c r="B33" s="298"/>
      <c r="C33" s="299"/>
      <c r="D33" s="299"/>
      <c r="E33" s="16"/>
      <c r="F33" s="20"/>
      <c r="G33" s="287"/>
      <c r="H33" s="26"/>
      <c r="I33" s="12"/>
    </row>
    <row r="34" spans="1:9" ht="16.5" thickBot="1">
      <c r="A34" s="293">
        <v>8</v>
      </c>
      <c r="B34" s="294" t="str">
        <f>VLOOKUP(A34,'пр.взв.'!B5:F36,2,FALSE)</f>
        <v>RESHKO Viktor</v>
      </c>
      <c r="C34" s="291">
        <f>VLOOKUP(A34,'пр.взв.'!B5:F36,3,FALSE)</f>
        <v>1988</v>
      </c>
      <c r="D34" s="291" t="str">
        <f>VLOOKUP(A34,'пр.взв.'!B5:F36,4,FALSE)</f>
        <v>LAT</v>
      </c>
      <c r="E34" s="11"/>
      <c r="F34" s="21"/>
      <c r="G34" s="288"/>
      <c r="H34" s="9"/>
      <c r="I34" s="9"/>
    </row>
    <row r="35" spans="1:9" ht="15.75">
      <c r="A35" s="289"/>
      <c r="B35" s="295"/>
      <c r="C35" s="292"/>
      <c r="D35" s="292"/>
      <c r="E35" s="287"/>
      <c r="F35" s="22"/>
      <c r="G35" s="16"/>
      <c r="H35" s="17"/>
      <c r="I35" s="17"/>
    </row>
    <row r="36" spans="1:9" ht="16.5" thickBot="1">
      <c r="A36" s="289">
        <v>16</v>
      </c>
      <c r="B36" s="297">
        <f>VLOOKUP(A36,'пр.взв.'!B7:F38,2,FALSE)</f>
        <v>0</v>
      </c>
      <c r="C36" s="286">
        <f>VLOOKUP(A36,'пр.взв.'!B1:F40,3,FALSE)</f>
        <v>0</v>
      </c>
      <c r="D36" s="286">
        <f>VLOOKUP(A36,'пр.взв.'!B1:F40,4,FALSE)</f>
        <v>0</v>
      </c>
      <c r="E36" s="288"/>
      <c r="F36" s="16"/>
      <c r="G36" s="16"/>
      <c r="H36" s="17"/>
      <c r="I36" s="17"/>
    </row>
    <row r="37" spans="1:9" ht="16.5" thickBot="1">
      <c r="A37" s="290"/>
      <c r="B37" s="298"/>
      <c r="C37" s="299"/>
      <c r="D37" s="299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300"/>
      <c r="E40" s="33"/>
      <c r="F40" s="33"/>
      <c r="G40" s="33"/>
      <c r="H40" s="33"/>
      <c r="I40" s="33"/>
    </row>
    <row r="41" spans="2:10" ht="12" customHeight="1">
      <c r="B41" s="31"/>
      <c r="C41" s="31"/>
      <c r="D41" s="300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2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2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3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2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2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2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300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300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7">
      <selection activeCell="I1" sqref="A1:I40"/>
    </sheetView>
  </sheetViews>
  <sheetFormatPr defaultColWidth="9.140625" defaultRowHeight="12.75"/>
  <sheetData>
    <row r="1" spans="1:8" ht="30.75" customHeight="1" thickBot="1">
      <c r="A1" s="314" t="str">
        <f>'[1]реквизиты'!$A$2</f>
        <v>The European championships sambo (M,W) and combat sambo</v>
      </c>
      <c r="B1" s="315"/>
      <c r="C1" s="315"/>
      <c r="D1" s="315"/>
      <c r="E1" s="315"/>
      <c r="F1" s="315"/>
      <c r="G1" s="315"/>
      <c r="H1" s="316"/>
    </row>
    <row r="2" spans="1:8" ht="12.75">
      <c r="A2" s="317" t="str">
        <f>'[1]реквизиты'!$A$3</f>
        <v>May 17—21, 2012              Moscow (Russia)         </v>
      </c>
      <c r="B2" s="317"/>
      <c r="C2" s="317"/>
      <c r="D2" s="317"/>
      <c r="E2" s="317"/>
      <c r="F2" s="317"/>
      <c r="G2" s="317"/>
      <c r="H2" s="317"/>
    </row>
    <row r="3" spans="1:8" ht="18">
      <c r="A3" s="318" t="s">
        <v>37</v>
      </c>
      <c r="B3" s="318"/>
      <c r="C3" s="318"/>
      <c r="D3" s="318"/>
      <c r="E3" s="318"/>
      <c r="F3" s="318"/>
      <c r="G3" s="318"/>
      <c r="H3" s="318"/>
    </row>
    <row r="4" spans="1:8" ht="34.5" customHeight="1">
      <c r="A4" s="152"/>
      <c r="B4" s="152"/>
      <c r="C4" s="313" t="str">
        <f>'пр.взв.'!C4</f>
        <v>MEN</v>
      </c>
      <c r="D4" s="313"/>
      <c r="E4" s="313" t="str">
        <f>'пр.взв.'!D4</f>
        <v>100 kg</v>
      </c>
      <c r="F4" s="313"/>
      <c r="G4" s="152"/>
      <c r="H4" s="152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9" t="s">
        <v>32</v>
      </c>
      <c r="B6" s="307" t="str">
        <f>VLOOKUP(J6,'пр.взв.'!B7:F38,2,FALSE)</f>
        <v>MIKHAYLIN Vyacheslav</v>
      </c>
      <c r="C6" s="307"/>
      <c r="D6" s="307"/>
      <c r="E6" s="307"/>
      <c r="F6" s="307"/>
      <c r="G6" s="307"/>
      <c r="H6" s="305">
        <f>VLOOKUP(J6,'пр.взв.'!B7:E38,3,FALSE)</f>
        <v>1986</v>
      </c>
      <c r="I6" s="91"/>
      <c r="J6" s="92">
        <f>'пр.хода'!K22</f>
        <v>2</v>
      </c>
    </row>
    <row r="7" spans="1:10" ht="18" customHeight="1">
      <c r="A7" s="320"/>
      <c r="B7" s="308" t="e">
        <f>VLOOKUP(J7,'пр.взв.'!B8:F39,2,FALSE)</f>
        <v>#N/A</v>
      </c>
      <c r="C7" s="308"/>
      <c r="D7" s="308"/>
      <c r="E7" s="308"/>
      <c r="F7" s="308"/>
      <c r="G7" s="308"/>
      <c r="H7" s="306"/>
      <c r="I7" s="91"/>
      <c r="J7" s="92"/>
    </row>
    <row r="8" spans="1:10" ht="18">
      <c r="A8" s="320"/>
      <c r="B8" s="309" t="str">
        <f>VLOOKUP(J6,'пр.взв.'!B7:E38,4,FALSE)</f>
        <v>RUS</v>
      </c>
      <c r="C8" s="309"/>
      <c r="D8" s="309"/>
      <c r="E8" s="309"/>
      <c r="F8" s="309"/>
      <c r="G8" s="309"/>
      <c r="H8" s="310"/>
      <c r="I8" s="91"/>
      <c r="J8" s="92"/>
    </row>
    <row r="9" spans="1:10" ht="18.75" thickBot="1">
      <c r="A9" s="321"/>
      <c r="B9" s="311" t="e">
        <f>VLOOKUP("пр.взв.!",'пр.взв.'!B8:F39,4,FALSE)</f>
        <v>#N/A</v>
      </c>
      <c r="C9" s="311"/>
      <c r="D9" s="311"/>
      <c r="E9" s="311"/>
      <c r="F9" s="311"/>
      <c r="G9" s="311"/>
      <c r="H9" s="312"/>
      <c r="I9" s="91"/>
      <c r="J9" s="92"/>
    </row>
    <row r="10" spans="1:10" ht="18.75" thickBot="1">
      <c r="A10" s="91"/>
      <c r="B10" s="108"/>
      <c r="C10" s="108"/>
      <c r="D10" s="108"/>
      <c r="E10" s="108"/>
      <c r="F10" s="108"/>
      <c r="G10" s="108"/>
      <c r="H10" s="108"/>
      <c r="I10" s="91"/>
      <c r="J10" s="92"/>
    </row>
    <row r="11" spans="1:10" ht="18" customHeight="1">
      <c r="A11" s="302" t="s">
        <v>33</v>
      </c>
      <c r="B11" s="307" t="str">
        <f>VLOOKUP(J11,'пр.взв.'!B2:F43,2,FALSE)</f>
        <v>KUZNIATSOU Vasili</v>
      </c>
      <c r="C11" s="307"/>
      <c r="D11" s="307"/>
      <c r="E11" s="307"/>
      <c r="F11" s="307"/>
      <c r="G11" s="307"/>
      <c r="H11" s="305">
        <f>VLOOKUP(J11,'пр.взв.'!B1:E43,3,FALSE)</f>
        <v>1988</v>
      </c>
      <c r="I11" s="91"/>
      <c r="J11" s="92">
        <f>'пр.хода'!N8</f>
        <v>5</v>
      </c>
    </row>
    <row r="12" spans="1:10" ht="18" customHeight="1">
      <c r="A12" s="303"/>
      <c r="B12" s="308" t="e">
        <f>VLOOKUP(J12,'пр.взв.'!B3:F44,2,FALSE)</f>
        <v>#N/A</v>
      </c>
      <c r="C12" s="308"/>
      <c r="D12" s="308"/>
      <c r="E12" s="308"/>
      <c r="F12" s="308"/>
      <c r="G12" s="308"/>
      <c r="H12" s="306"/>
      <c r="I12" s="91"/>
      <c r="J12" s="92"/>
    </row>
    <row r="13" spans="1:10" ht="18">
      <c r="A13" s="303"/>
      <c r="B13" s="309" t="str">
        <f>VLOOKUP(J11,'пр.взв.'!B7:E38,4,FALSE)</f>
        <v>BLR</v>
      </c>
      <c r="C13" s="309"/>
      <c r="D13" s="309"/>
      <c r="E13" s="309"/>
      <c r="F13" s="309"/>
      <c r="G13" s="309"/>
      <c r="H13" s="310"/>
      <c r="I13" s="91"/>
      <c r="J13" s="92"/>
    </row>
    <row r="14" spans="1:10" ht="18.75" thickBot="1">
      <c r="A14" s="304"/>
      <c r="B14" s="311" t="e">
        <f>VLOOKUP("пр.взв.!",'пр.взв.'!B3:F44,4,FALSE)</f>
        <v>#N/A</v>
      </c>
      <c r="C14" s="311"/>
      <c r="D14" s="311"/>
      <c r="E14" s="311"/>
      <c r="F14" s="311"/>
      <c r="G14" s="311"/>
      <c r="H14" s="312"/>
      <c r="I14" s="91"/>
      <c r="J14" s="92"/>
    </row>
    <row r="15" spans="1:10" ht="18.75" thickBot="1">
      <c r="A15" s="91"/>
      <c r="B15" s="108"/>
      <c r="C15" s="108"/>
      <c r="D15" s="108"/>
      <c r="E15" s="108"/>
      <c r="F15" s="108"/>
      <c r="G15" s="108"/>
      <c r="H15" s="108"/>
      <c r="I15" s="91"/>
      <c r="J15" s="92"/>
    </row>
    <row r="16" spans="1:10" ht="18" customHeight="1">
      <c r="A16" s="328" t="s">
        <v>34</v>
      </c>
      <c r="B16" s="307" t="str">
        <f>VLOOKUP(J16,'пр.взв.'!B1:F48,2,FALSE)</f>
        <v>DEBRELIEV Miroslav  </v>
      </c>
      <c r="C16" s="307"/>
      <c r="D16" s="307"/>
      <c r="E16" s="307"/>
      <c r="F16" s="307"/>
      <c r="G16" s="307"/>
      <c r="H16" s="305">
        <f>VLOOKUP(J16,'пр.взв.'!B1:E48,3,FALSE)</f>
        <v>1991</v>
      </c>
      <c r="I16" s="91"/>
      <c r="J16" s="92">
        <f>'пр.хода'!G47</f>
        <v>9</v>
      </c>
    </row>
    <row r="17" spans="1:10" ht="18" customHeight="1">
      <c r="A17" s="329"/>
      <c r="B17" s="308" t="e">
        <f>VLOOKUP(J17,'пр.взв.'!B1:F49,2,FALSE)</f>
        <v>#N/A</v>
      </c>
      <c r="C17" s="308"/>
      <c r="D17" s="308"/>
      <c r="E17" s="308"/>
      <c r="F17" s="308"/>
      <c r="G17" s="308"/>
      <c r="H17" s="306"/>
      <c r="I17" s="91"/>
      <c r="J17" s="92"/>
    </row>
    <row r="18" spans="1:10" ht="18">
      <c r="A18" s="329"/>
      <c r="B18" s="309" t="str">
        <f>VLOOKUP(J16,'пр.взв.'!B7:E38,4,FALSE)</f>
        <v>BUL</v>
      </c>
      <c r="C18" s="309"/>
      <c r="D18" s="309"/>
      <c r="E18" s="309"/>
      <c r="F18" s="309"/>
      <c r="G18" s="309"/>
      <c r="H18" s="310"/>
      <c r="I18" s="91"/>
      <c r="J18" s="92"/>
    </row>
    <row r="19" spans="1:10" ht="18.75" thickBot="1">
      <c r="A19" s="330"/>
      <c r="B19" s="311" t="e">
        <f>VLOOKUP("пр.взв.!",'пр.взв.'!B1:F49,4,FALSE)</f>
        <v>#N/A</v>
      </c>
      <c r="C19" s="311"/>
      <c r="D19" s="311"/>
      <c r="E19" s="311"/>
      <c r="F19" s="311"/>
      <c r="G19" s="311"/>
      <c r="H19" s="312"/>
      <c r="I19" s="91"/>
      <c r="J19" s="92"/>
    </row>
    <row r="20" spans="1:10" ht="18.75" thickBot="1">
      <c r="A20" s="91"/>
      <c r="B20" s="108"/>
      <c r="C20" s="108"/>
      <c r="D20" s="108"/>
      <c r="E20" s="108"/>
      <c r="F20" s="108"/>
      <c r="G20" s="108"/>
      <c r="H20" s="108"/>
      <c r="I20" s="91"/>
      <c r="J20" s="92"/>
    </row>
    <row r="21" spans="1:10" ht="18" customHeight="1">
      <c r="A21" s="328" t="s">
        <v>34</v>
      </c>
      <c r="B21" s="307" t="str">
        <f>VLOOKUP(J21,'пр.взв.'!B2:F53,2,FALSE)</f>
        <v>PAVLIASHVILI Mirian</v>
      </c>
      <c r="C21" s="307"/>
      <c r="D21" s="307"/>
      <c r="E21" s="307"/>
      <c r="F21" s="307"/>
      <c r="G21" s="307"/>
      <c r="H21" s="305">
        <f>VLOOKUP(J21,'пр.взв.'!B2:E53,3,FALSE)</f>
        <v>1979</v>
      </c>
      <c r="I21" s="91"/>
      <c r="J21" s="92">
        <f>'пр.хода'!G56</f>
        <v>10</v>
      </c>
    </row>
    <row r="22" spans="1:10" ht="18" customHeight="1">
      <c r="A22" s="329"/>
      <c r="B22" s="308" t="e">
        <f>VLOOKUP(J22,'пр.взв.'!B3:F54,2,FALSE)</f>
        <v>#N/A</v>
      </c>
      <c r="C22" s="308"/>
      <c r="D22" s="308"/>
      <c r="E22" s="308"/>
      <c r="F22" s="308"/>
      <c r="G22" s="308"/>
      <c r="H22" s="306"/>
      <c r="I22" s="91"/>
      <c r="J22" s="92"/>
    </row>
    <row r="23" spans="1:9" ht="18">
      <c r="A23" s="329"/>
      <c r="B23" s="309" t="str">
        <f>VLOOKUP(J21,'пр.взв.'!B7:E38,4,FALSE)</f>
        <v>GEO</v>
      </c>
      <c r="C23" s="309"/>
      <c r="D23" s="309"/>
      <c r="E23" s="309"/>
      <c r="F23" s="309"/>
      <c r="G23" s="309"/>
      <c r="H23" s="310"/>
      <c r="I23" s="91"/>
    </row>
    <row r="24" spans="1:9" ht="18.75" thickBot="1">
      <c r="A24" s="330"/>
      <c r="B24" s="311" t="e">
        <f>VLOOKUP("пр.взв.!",'пр.взв.'!B3:F54,4,FALSE)</f>
        <v>#N/A</v>
      </c>
      <c r="C24" s="311"/>
      <c r="D24" s="311"/>
      <c r="E24" s="311"/>
      <c r="F24" s="311"/>
      <c r="G24" s="311"/>
      <c r="H24" s="312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22"/>
      <c r="B28" s="323"/>
      <c r="C28" s="323"/>
      <c r="D28" s="323"/>
      <c r="E28" s="323"/>
      <c r="F28" s="323"/>
      <c r="G28" s="323"/>
      <c r="H28" s="324"/>
    </row>
    <row r="29" spans="1:8" ht="13.5" customHeight="1" thickBot="1">
      <c r="A29" s="325"/>
      <c r="B29" s="326"/>
      <c r="C29" s="326"/>
      <c r="D29" s="326"/>
      <c r="E29" s="326"/>
      <c r="F29" s="326"/>
      <c r="G29" s="326"/>
      <c r="H29" s="327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6:A9"/>
    <mergeCell ref="H6:H7"/>
    <mergeCell ref="B6:G7"/>
    <mergeCell ref="B8:H9"/>
    <mergeCell ref="C4:D4"/>
    <mergeCell ref="E4:F4"/>
    <mergeCell ref="A1:H1"/>
    <mergeCell ref="A2:H2"/>
    <mergeCell ref="A3:H3"/>
    <mergeCell ref="A11:A14"/>
    <mergeCell ref="H11:H12"/>
    <mergeCell ref="B11:G12"/>
    <mergeCell ref="B13:H14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62" sqref="A1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84" t="str">
        <f>'[1]реквизиты'!$A$3</f>
        <v>May 17—21, 2012              Moscow (Russia)         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3"/>
      <c r="N3" s="143"/>
      <c r="O3" s="143"/>
      <c r="P3" s="143"/>
      <c r="Q3" s="77"/>
      <c r="R3" s="77"/>
      <c r="S3" s="67"/>
      <c r="V3" s="100"/>
    </row>
    <row r="4" spans="1:12" ht="28.5" customHeight="1" thickBot="1">
      <c r="A4" s="397" t="str">
        <f>'пр.взв.'!C4</f>
        <v>MEN</v>
      </c>
      <c r="B4" s="398"/>
      <c r="C4" s="399"/>
      <c r="D4" s="146" t="str">
        <f>'пр.взв.'!D4</f>
        <v>100 kg</v>
      </c>
      <c r="E4" s="400" t="s">
        <v>68</v>
      </c>
      <c r="F4" s="401"/>
      <c r="G4" s="77"/>
      <c r="H4" s="77"/>
      <c r="I4" s="77"/>
      <c r="J4" s="77"/>
      <c r="K4" s="77"/>
      <c r="L4" s="77"/>
    </row>
    <row r="5" ht="12.75" customHeight="1" thickBot="1">
      <c r="C5" s="145"/>
    </row>
    <row r="6" spans="1:16" ht="12.75" customHeight="1" thickBot="1">
      <c r="A6" s="385" t="s">
        <v>40</v>
      </c>
      <c r="C6" s="333">
        <v>1</v>
      </c>
      <c r="D6" s="359" t="str">
        <f>VLOOKUP(C6,'пр.взв.'!B7:F38,2,FALSE)</f>
        <v>ARAKELYAN Hakob</v>
      </c>
      <c r="E6" s="339">
        <f>VLOOKUP(C6,'пр.взв.'!B7:F38,3,FALSE)</f>
        <v>1981</v>
      </c>
      <c r="F6" s="355" t="str">
        <f>VLOOKUP(C6,'пр.взв.'!B7:F38,4,FALSE)</f>
        <v>ARM</v>
      </c>
      <c r="G6" s="103"/>
      <c r="H6" s="49"/>
      <c r="I6" s="49"/>
      <c r="J6" s="49"/>
      <c r="K6" s="49"/>
      <c r="L6" s="12"/>
      <c r="M6" s="376">
        <v>1</v>
      </c>
      <c r="N6" s="380">
        <f>K22</f>
        <v>2</v>
      </c>
      <c r="O6" s="382" t="str">
        <f>VLOOKUP(N6,'пр.взв.'!B7:E38,2,FALSE)</f>
        <v>MIKHAYLIN Vyacheslav</v>
      </c>
      <c r="P6" s="378" t="str">
        <f>VLOOKUP(N6,'пр.взв.'!B7:F38,4,FALSE)</f>
        <v>RUS</v>
      </c>
    </row>
    <row r="7" spans="1:16" ht="12.75" customHeight="1">
      <c r="A7" s="386"/>
      <c r="C7" s="334"/>
      <c r="D7" s="360">
        <f>'пр.взв.'!C8</f>
        <v>0</v>
      </c>
      <c r="E7" s="340"/>
      <c r="F7" s="356">
        <f>'пр.взв.'!E8</f>
        <v>0</v>
      </c>
      <c r="G7" s="124">
        <v>9</v>
      </c>
      <c r="H7" s="14"/>
      <c r="I7" s="14"/>
      <c r="J7" s="12"/>
      <c r="K7" s="113"/>
      <c r="M7" s="377"/>
      <c r="N7" s="381"/>
      <c r="O7" s="383" t="e">
        <f>VLOOKUP(N7,'пр.взв.'!B7:E38,2,FALSE)</f>
        <v>#N/A</v>
      </c>
      <c r="P7" s="379" t="e">
        <f>VLOOKUP(N7,'пр.взв.'!B7:E38,4,FALSE)</f>
        <v>#N/A</v>
      </c>
    </row>
    <row r="8" spans="1:20" ht="12.75" customHeight="1" thickBot="1">
      <c r="A8" s="386"/>
      <c r="C8" s="335">
        <v>9</v>
      </c>
      <c r="D8" s="364" t="str">
        <f>VLOOKUP(C8,'пр.взв.'!B7:F38,2,FALSE)</f>
        <v>DEBRELIEV Miroslav  </v>
      </c>
      <c r="E8" s="362">
        <f>VLOOKUP(C8,'пр.взв.'!B7:F38,3,FALSE)</f>
        <v>1991</v>
      </c>
      <c r="F8" s="367" t="str">
        <f>VLOOKUP(C8,'пр.взв.'!B7:F38,4,FALSE)</f>
        <v>BUL</v>
      </c>
      <c r="G8" s="114" t="s">
        <v>69</v>
      </c>
      <c r="H8" s="19"/>
      <c r="I8" s="14"/>
      <c r="J8" s="12"/>
      <c r="K8" s="113"/>
      <c r="M8" s="373">
        <v>2</v>
      </c>
      <c r="N8" s="381">
        <v>5</v>
      </c>
      <c r="O8" s="383" t="str">
        <f>VLOOKUP(N8,'пр.взв.'!B7:E38,2,FALSE)</f>
        <v>KUZNIATSOU Vasili</v>
      </c>
      <c r="P8" s="379" t="str">
        <f>VLOOKUP(N8,'пр.взв.'!B7:E38,4,FALSE)</f>
        <v>BLR</v>
      </c>
      <c r="T8" s="7"/>
    </row>
    <row r="9" spans="1:16" ht="12.75" customHeight="1" thickBot="1">
      <c r="A9" s="386"/>
      <c r="C9" s="336"/>
      <c r="D9" s="365">
        <f>'пр.взв.'!C24</f>
        <v>0</v>
      </c>
      <c r="E9" s="363"/>
      <c r="F9" s="368">
        <f>'пр.взв.'!E24</f>
        <v>0</v>
      </c>
      <c r="G9" s="16"/>
      <c r="H9" s="14"/>
      <c r="I9" s="124">
        <v>5</v>
      </c>
      <c r="J9" s="12"/>
      <c r="K9" s="113"/>
      <c r="M9" s="373"/>
      <c r="N9" s="381"/>
      <c r="O9" s="383" t="e">
        <f>VLOOKUP(N9,'пр.взв.'!B1:E40,2,FALSE)</f>
        <v>#N/A</v>
      </c>
      <c r="P9" s="379" t="e">
        <f>VLOOKUP(N9,'пр.взв.'!B2:E40,4,FALSE)</f>
        <v>#N/A</v>
      </c>
    </row>
    <row r="10" spans="1:16" ht="12.75" customHeight="1" thickBot="1">
      <c r="A10" s="386"/>
      <c r="C10" s="333">
        <v>5</v>
      </c>
      <c r="D10" s="359" t="str">
        <f>VLOOKUP(C10,'пр.взв.'!B7:F38,2,FALSE)</f>
        <v>KUZNIATSOU Vasili</v>
      </c>
      <c r="E10" s="339">
        <f>VLOOKUP(C10,'пр.взв.'!B7:F38,3,FALSE)</f>
        <v>1988</v>
      </c>
      <c r="F10" s="355" t="str">
        <f>VLOOKUP(C10,'пр.взв.'!B7:F38,4,FALSE)</f>
        <v>BLR</v>
      </c>
      <c r="G10" s="11"/>
      <c r="H10" s="14"/>
      <c r="I10" s="114" t="s">
        <v>70</v>
      </c>
      <c r="J10" s="25"/>
      <c r="K10" s="12"/>
      <c r="M10" s="374">
        <v>3</v>
      </c>
      <c r="N10" s="381">
        <f>G47</f>
        <v>9</v>
      </c>
      <c r="O10" s="383" t="str">
        <f>VLOOKUP(N10,'пр.взв.'!B7:E38,2,FALSE)</f>
        <v>DEBRELIEV Miroslav  </v>
      </c>
      <c r="P10" s="379" t="str">
        <f>VLOOKUP(N10,'пр.взв.'!B7:E38,4,FALSE)</f>
        <v>BUL</v>
      </c>
    </row>
    <row r="11" spans="1:16" ht="12.75" customHeight="1">
      <c r="A11" s="386"/>
      <c r="C11" s="334"/>
      <c r="D11" s="360">
        <f>'пр.взв.'!C16</f>
        <v>0</v>
      </c>
      <c r="E11" s="340"/>
      <c r="F11" s="356">
        <f>'пр.взв.'!E16</f>
        <v>0</v>
      </c>
      <c r="G11" s="125">
        <v>5</v>
      </c>
      <c r="H11" s="23"/>
      <c r="I11" s="14"/>
      <c r="J11" s="24"/>
      <c r="K11" s="12"/>
      <c r="L11" s="12"/>
      <c r="M11" s="374"/>
      <c r="N11" s="381"/>
      <c r="O11" s="383" t="e">
        <f>VLOOKUP(N11,'пр.взв.'!B1:E42,2,FALSE)</f>
        <v>#N/A</v>
      </c>
      <c r="P11" s="379" t="e">
        <f>VLOOKUP(N11,'пр.взв.'!B1:E42,4,FALSE)</f>
        <v>#N/A</v>
      </c>
    </row>
    <row r="12" spans="1:16" ht="12.75" customHeight="1" thickBot="1">
      <c r="A12" s="386"/>
      <c r="C12" s="335">
        <v>13</v>
      </c>
      <c r="D12" s="337">
        <f>VLOOKUP(C12,'пр.взв.'!B7:F38,2,FALSE)</f>
        <v>0</v>
      </c>
      <c r="E12" s="341">
        <f>VLOOKUP(C12,'пр.взв.'!B7:F38,3,FALSE)</f>
        <v>0</v>
      </c>
      <c r="F12" s="357">
        <f>VLOOKUP(C12,'пр.взв.'!B7:F38,4,FALSE)</f>
        <v>0</v>
      </c>
      <c r="G12" s="115"/>
      <c r="H12" s="14"/>
      <c r="I12" s="14"/>
      <c r="J12" s="24"/>
      <c r="K12" s="116"/>
      <c r="L12" s="28"/>
      <c r="M12" s="374">
        <v>3</v>
      </c>
      <c r="N12" s="381">
        <f>G56</f>
        <v>10</v>
      </c>
      <c r="O12" s="383" t="str">
        <f>VLOOKUP(N12,'пр.взв.'!B7:E38,2,FALSE)</f>
        <v>PAVLIASHVILI Mirian</v>
      </c>
      <c r="P12" s="379" t="str">
        <f>VLOOKUP(N12,'пр.взв.'!B7:E38,4,FALSE)</f>
        <v>GEO</v>
      </c>
    </row>
    <row r="13" spans="1:16" ht="12.75" customHeight="1" thickBot="1">
      <c r="A13" s="387"/>
      <c r="C13" s="336"/>
      <c r="D13" s="338">
        <f>'пр.взв.'!C32</f>
        <v>0</v>
      </c>
      <c r="E13" s="342"/>
      <c r="F13" s="358">
        <f>'пр.взв.'!E32</f>
        <v>0</v>
      </c>
      <c r="G13" s="16"/>
      <c r="H13" s="14"/>
      <c r="I13" s="14"/>
      <c r="J13" s="12"/>
      <c r="K13" s="124">
        <v>5</v>
      </c>
      <c r="L13" s="12"/>
      <c r="M13" s="374"/>
      <c r="N13" s="381"/>
      <c r="O13" s="383" t="e">
        <f>VLOOKUP(N13,'пр.взв.'!B3:E44,2,FALSE)</f>
        <v>#N/A</v>
      </c>
      <c r="P13" s="379" t="e">
        <f>VLOOKUP(N13,'пр.взв.'!B3:E44,4,FALSE)</f>
        <v>#N/A</v>
      </c>
    </row>
    <row r="14" spans="1:20" ht="12.75" customHeight="1" thickBot="1">
      <c r="A14" s="385" t="s">
        <v>41</v>
      </c>
      <c r="C14" s="333">
        <v>3</v>
      </c>
      <c r="D14" s="359" t="str">
        <f>VLOOKUP(C14,'пр.взв.'!B7:F38,2,FALSE)</f>
        <v>LAVIALE Yannick</v>
      </c>
      <c r="E14" s="339">
        <f>VLOOKUP(C14,'пр.взв.'!B7:F38,3,FALSE)</f>
        <v>1980</v>
      </c>
      <c r="F14" s="355" t="str">
        <f>VLOOKUP(C14,'пр.взв.'!B7:F38,4,FALSE)</f>
        <v>FRA</v>
      </c>
      <c r="G14" s="11"/>
      <c r="H14" s="14"/>
      <c r="I14" s="14"/>
      <c r="J14" s="12"/>
      <c r="K14" s="114" t="s">
        <v>70</v>
      </c>
      <c r="L14" s="12"/>
      <c r="M14" s="375">
        <v>5</v>
      </c>
      <c r="N14" s="381">
        <v>7</v>
      </c>
      <c r="O14" s="383" t="str">
        <f>VLOOKUP(N14,'пр.взв.'!B7:E38,2,FALSE)</f>
        <v>ALAKBAROV Intigam</v>
      </c>
      <c r="P14" s="379" t="str">
        <f>VLOOKUP(N14,'пр.взв.'!B7:E38,4,FALSE)</f>
        <v>AZE</v>
      </c>
      <c r="Q14" s="84"/>
      <c r="R14" s="84"/>
      <c r="S14" s="84"/>
      <c r="T14" s="84"/>
    </row>
    <row r="15" spans="1:20" ht="12.75" customHeight="1">
      <c r="A15" s="386"/>
      <c r="C15" s="334"/>
      <c r="D15" s="360">
        <f>'пр.взв.'!C12</f>
        <v>0</v>
      </c>
      <c r="E15" s="340"/>
      <c r="F15" s="356">
        <f>'пр.взв.'!E12</f>
        <v>0</v>
      </c>
      <c r="G15" s="124">
        <v>3</v>
      </c>
      <c r="H15" s="14"/>
      <c r="I15" s="14"/>
      <c r="J15" s="24"/>
      <c r="K15" s="24"/>
      <c r="L15" s="12"/>
      <c r="M15" s="375"/>
      <c r="N15" s="381"/>
      <c r="O15" s="383" t="e">
        <f>VLOOKUP(N15,'пр.взв.'!B1:E46,2,FALSE)</f>
        <v>#N/A</v>
      </c>
      <c r="P15" s="379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86"/>
      <c r="C16" s="335">
        <v>11</v>
      </c>
      <c r="D16" s="337">
        <f>VLOOKUP(C16,'пр.взв.'!B7:F38,2,FALSE)</f>
        <v>0</v>
      </c>
      <c r="E16" s="341">
        <f>VLOOKUP(C16,'пр.взв.'!B7:F38,3,FALSE)</f>
        <v>0</v>
      </c>
      <c r="F16" s="357">
        <f>VLOOKUP(C16,'пр.взв.'!B7:F38,4,FALSE)</f>
        <v>0</v>
      </c>
      <c r="G16" s="114"/>
      <c r="H16" s="19"/>
      <c r="I16" s="14"/>
      <c r="J16" s="24"/>
      <c r="K16" s="24"/>
      <c r="L16" s="12"/>
      <c r="M16" s="375">
        <v>5</v>
      </c>
      <c r="N16" s="381">
        <v>8</v>
      </c>
      <c r="O16" s="383" t="str">
        <f>VLOOKUP(N16,'пр.взв.'!B7:E38,2,FALSE)</f>
        <v>RESHKO Viktor</v>
      </c>
      <c r="P16" s="379" t="str">
        <f>VLOOKUP(N16,'пр.взв.'!B7:E38,4,FALSE)</f>
        <v>LAT</v>
      </c>
      <c r="Q16" s="84"/>
      <c r="R16" s="84"/>
      <c r="S16" s="84"/>
      <c r="T16" s="84"/>
    </row>
    <row r="17" spans="1:20" ht="12.75" customHeight="1" thickBot="1">
      <c r="A17" s="386"/>
      <c r="C17" s="336"/>
      <c r="D17" s="338">
        <f>'пр.взв.'!C28</f>
        <v>0</v>
      </c>
      <c r="E17" s="342"/>
      <c r="F17" s="358">
        <f>'пр.взв.'!E28</f>
        <v>0</v>
      </c>
      <c r="G17" s="16"/>
      <c r="H17" s="14"/>
      <c r="I17" s="125">
        <v>7</v>
      </c>
      <c r="J17" s="26"/>
      <c r="K17" s="24"/>
      <c r="L17" s="12"/>
      <c r="M17" s="375"/>
      <c r="N17" s="381"/>
      <c r="O17" s="383" t="e">
        <f>VLOOKUP(N17,'пр.взв.'!B1:E48,2,FALSE)</f>
        <v>#N/A</v>
      </c>
      <c r="P17" s="379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86"/>
      <c r="C18" s="333">
        <v>7</v>
      </c>
      <c r="D18" s="359" t="str">
        <f>VLOOKUP(C18,'пр.взв.'!B7:F38,2,FALSE)</f>
        <v>ALAKBAROV Intigam</v>
      </c>
      <c r="E18" s="339">
        <f>VLOOKUP(C18,'пр.взв.'!B7:F38,3,FALSE)</f>
        <v>1984</v>
      </c>
      <c r="F18" s="355" t="str">
        <f>VLOOKUP(C18,'пр.взв.'!B7:F38,4,FALSE)</f>
        <v>AZE</v>
      </c>
      <c r="G18" s="11"/>
      <c r="H18" s="16"/>
      <c r="I18" s="168" t="s">
        <v>71</v>
      </c>
      <c r="J18" s="9"/>
      <c r="K18" s="38"/>
      <c r="L18" s="9"/>
      <c r="M18" s="369" t="s">
        <v>74</v>
      </c>
      <c r="N18" s="388">
        <v>6</v>
      </c>
      <c r="O18" s="389" t="str">
        <f>VLOOKUP(N18,'пр.взв.'!B7:E38,2,FALSE)</f>
        <v>RODRIGUEZ Cristian</v>
      </c>
      <c r="P18" s="390" t="str">
        <f>VLOOKUP(N18,'пр.взв.'!B7:E38,4,FALSE)</f>
        <v>ESP</v>
      </c>
      <c r="Q18" s="84"/>
      <c r="R18" s="84"/>
      <c r="S18" s="84"/>
      <c r="T18" s="84"/>
    </row>
    <row r="19" spans="1:20" ht="12.75" customHeight="1">
      <c r="A19" s="386"/>
      <c r="C19" s="334"/>
      <c r="D19" s="360">
        <f>'пр.взв.'!C20</f>
        <v>0</v>
      </c>
      <c r="E19" s="340"/>
      <c r="F19" s="356">
        <f>'пр.взв.'!E20</f>
        <v>0</v>
      </c>
      <c r="G19" s="125">
        <v>7</v>
      </c>
      <c r="H19" s="22"/>
      <c r="I19" s="16"/>
      <c r="J19" s="17"/>
      <c r="K19" s="24"/>
      <c r="L19" s="17"/>
      <c r="M19" s="369"/>
      <c r="N19" s="381"/>
      <c r="O19" s="383" t="e">
        <f>VLOOKUP(N19,'пр.взв.'!B1:E50,2,FALSE)</f>
        <v>#N/A</v>
      </c>
      <c r="P19" s="379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86"/>
      <c r="C20" s="335">
        <v>15</v>
      </c>
      <c r="D20" s="337">
        <f>VLOOKUP(C20,'пр.взв.'!B7:F38,2,FALSE)</f>
        <v>0</v>
      </c>
      <c r="E20" s="341">
        <f>VLOOKUP(C20,'пр.взв.'!B7:F38,3,FALSE)</f>
        <v>0</v>
      </c>
      <c r="F20" s="357">
        <f>VLOOKUP(C20,'пр.взв.'!B7:F38,4,FALSE)</f>
        <v>0</v>
      </c>
      <c r="G20" s="115"/>
      <c r="H20" s="16"/>
      <c r="I20" s="16"/>
      <c r="J20" s="17"/>
      <c r="K20" s="24"/>
      <c r="L20" s="17"/>
      <c r="M20" s="369" t="s">
        <v>76</v>
      </c>
      <c r="N20" s="381">
        <v>3</v>
      </c>
      <c r="O20" s="383" t="str">
        <f>VLOOKUP(N20,'пр.взв.'!B7:E38,2,FALSE)</f>
        <v>LAVIALE Yannick</v>
      </c>
      <c r="P20" s="379" t="str">
        <f>VLOOKUP(N20,'пр.взв.'!B7:E38,4,FALSE)</f>
        <v>FRA</v>
      </c>
      <c r="Q20" s="84"/>
      <c r="R20" s="84"/>
      <c r="S20" s="84"/>
      <c r="T20" s="84"/>
    </row>
    <row r="21" spans="1:20" ht="12" customHeight="1" thickBot="1">
      <c r="A21" s="387"/>
      <c r="C21" s="336"/>
      <c r="D21" s="338">
        <f>'пр.взв.'!C36</f>
        <v>0</v>
      </c>
      <c r="E21" s="342"/>
      <c r="F21" s="358">
        <f>'пр.взв.'!E36</f>
        <v>0</v>
      </c>
      <c r="G21" s="16"/>
      <c r="H21" s="11"/>
      <c r="I21" s="11"/>
      <c r="J21" s="17"/>
      <c r="K21" s="24"/>
      <c r="L21" s="17"/>
      <c r="M21" s="369"/>
      <c r="N21" s="381"/>
      <c r="O21" s="383" t="e">
        <f>VLOOKUP(N21,'пр.взв.'!B2:E52,2,FALSE)</f>
        <v>#N/A</v>
      </c>
      <c r="P21" s="379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61"/>
      <c r="D22" s="110"/>
      <c r="E22" s="153"/>
      <c r="F22" s="111"/>
      <c r="G22" s="117"/>
      <c r="H22" s="117"/>
      <c r="I22" s="117"/>
      <c r="J22" s="113"/>
      <c r="K22" s="126">
        <v>2</v>
      </c>
      <c r="M22" s="369" t="s">
        <v>76</v>
      </c>
      <c r="N22" s="381">
        <v>4</v>
      </c>
      <c r="O22" s="383" t="str">
        <f>VLOOKUP(N22,'пр.взв.'!B7:E38,2,FALSE)</f>
        <v>RYTKO Yaroslav</v>
      </c>
      <c r="P22" s="379" t="str">
        <f>VLOOKUP(N22,'пр.взв.'!B7:E38,4,FALSE)</f>
        <v>UKR</v>
      </c>
      <c r="Q22" s="84"/>
      <c r="R22" s="84"/>
      <c r="S22" s="84"/>
      <c r="T22" s="84"/>
    </row>
    <row r="23" spans="3:20" ht="12" customHeight="1" thickBot="1">
      <c r="C23" s="352"/>
      <c r="D23" s="1"/>
      <c r="E23" s="154"/>
      <c r="F23" s="112"/>
      <c r="G23" s="113"/>
      <c r="H23" s="113"/>
      <c r="I23" s="113"/>
      <c r="J23" s="113"/>
      <c r="K23" s="118" t="s">
        <v>73</v>
      </c>
      <c r="L23" s="50"/>
      <c r="M23" s="369"/>
      <c r="N23" s="381"/>
      <c r="O23" s="383" t="e">
        <f>VLOOKUP(N23,'пр.взв.'!B2:E54,2,FALSE)</f>
        <v>#N/A</v>
      </c>
      <c r="P23" s="379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85" t="s">
        <v>42</v>
      </c>
      <c r="C24" s="333">
        <v>2</v>
      </c>
      <c r="D24" s="359" t="str">
        <f>VLOOKUP(C24,'пр.взв.'!B7:F38,2,FALSE)</f>
        <v>MIKHAYLIN Vyacheslav</v>
      </c>
      <c r="E24" s="339">
        <f>VLOOKUP(C24,'пр.взв.'!B7:F38,3,FALSE)</f>
        <v>1986</v>
      </c>
      <c r="F24" s="355" t="str">
        <f>VLOOKUP(C24,'пр.взв.'!B7:F38,4,FALSE)</f>
        <v>RUS</v>
      </c>
      <c r="G24" s="11"/>
      <c r="H24" s="12"/>
      <c r="I24" s="12"/>
      <c r="J24" s="12"/>
      <c r="K24" s="119"/>
      <c r="M24" s="371" t="s">
        <v>75</v>
      </c>
      <c r="N24" s="381">
        <v>1</v>
      </c>
      <c r="O24" s="383" t="str">
        <f>VLOOKUP(N24,'пр.взв.'!B7:E38,2,FALSE)</f>
        <v>ARAKELYAN Hakob</v>
      </c>
      <c r="P24" s="379" t="str">
        <f>VLOOKUP(N24,'пр.взв.'!B7:E38,4,FALSE)</f>
        <v>ARM</v>
      </c>
    </row>
    <row r="25" spans="1:16" ht="12" customHeight="1" thickBot="1">
      <c r="A25" s="386"/>
      <c r="C25" s="334"/>
      <c r="D25" s="360">
        <f>'пр.взв.'!C10</f>
        <v>0</v>
      </c>
      <c r="E25" s="340"/>
      <c r="F25" s="356"/>
      <c r="G25" s="124">
        <v>2</v>
      </c>
      <c r="H25" s="14"/>
      <c r="I25" s="14"/>
      <c r="J25" s="12"/>
      <c r="K25" s="120"/>
      <c r="M25" s="372"/>
      <c r="N25" s="391"/>
      <c r="O25" s="392" t="e">
        <f>VLOOKUP(N25,'пр.взв.'!B2:E56,2,FALSE)</f>
        <v>#N/A</v>
      </c>
      <c r="P25" s="393" t="e">
        <f>VLOOKUP(N25,'пр.взв.'!B5:E56,4,FALSE)</f>
        <v>#N/A</v>
      </c>
    </row>
    <row r="26" spans="1:16" ht="12" customHeight="1" thickBot="1">
      <c r="A26" s="386"/>
      <c r="C26" s="335">
        <v>10</v>
      </c>
      <c r="D26" s="364" t="str">
        <f>VLOOKUP(C26,'пр.взв.'!B7:F38,2,FALSE)</f>
        <v>PAVLIASHVILI Mirian</v>
      </c>
      <c r="E26" s="362">
        <f>VLOOKUP(C26,'пр.взв.'!B7:F38,3,FALSE)</f>
        <v>1979</v>
      </c>
      <c r="F26" s="367" t="str">
        <f>VLOOKUP(C26,'пр.взв.'!B7:F38,4,FALSE)</f>
        <v>GEO</v>
      </c>
      <c r="G26" s="114" t="s">
        <v>70</v>
      </c>
      <c r="H26" s="19"/>
      <c r="I26" s="14"/>
      <c r="J26" s="12"/>
      <c r="K26" s="120"/>
      <c r="M26" s="366"/>
      <c r="N26" s="394"/>
      <c r="O26" s="395"/>
      <c r="P26" s="396"/>
    </row>
    <row r="27" spans="1:16" ht="12" customHeight="1" thickBot="1">
      <c r="A27" s="386"/>
      <c r="C27" s="336"/>
      <c r="D27" s="365">
        <f>'пр.взв.'!C26</f>
        <v>0</v>
      </c>
      <c r="E27" s="363"/>
      <c r="F27" s="368"/>
      <c r="G27" s="16"/>
      <c r="H27" s="14"/>
      <c r="I27" s="124">
        <v>2</v>
      </c>
      <c r="J27" s="12"/>
      <c r="K27" s="120"/>
      <c r="M27" s="366"/>
      <c r="N27" s="394"/>
      <c r="O27" s="395"/>
      <c r="P27" s="396"/>
    </row>
    <row r="28" spans="1:16" ht="12" customHeight="1" thickBot="1">
      <c r="A28" s="386"/>
      <c r="C28" s="333">
        <v>6</v>
      </c>
      <c r="D28" s="359" t="str">
        <f>VLOOKUP(C28,'пр.взв.'!B7:F38,2,FALSE)</f>
        <v>RODRIGUEZ Cristian</v>
      </c>
      <c r="E28" s="339">
        <f>VLOOKUP(C28,'пр.взв.'!B7:F38,3,FALSE)</f>
        <v>1992</v>
      </c>
      <c r="F28" s="355" t="str">
        <f>VLOOKUP(C28,'пр.взв.'!B7:F38,4,FALSE)</f>
        <v>ESP</v>
      </c>
      <c r="G28" s="11"/>
      <c r="H28" s="14"/>
      <c r="I28" s="114" t="s">
        <v>72</v>
      </c>
      <c r="J28" s="25"/>
      <c r="K28" s="24"/>
      <c r="M28" s="366"/>
      <c r="N28" s="394"/>
      <c r="O28" s="395"/>
      <c r="P28" s="396"/>
    </row>
    <row r="29" spans="1:16" ht="12" customHeight="1">
      <c r="A29" s="386"/>
      <c r="C29" s="334"/>
      <c r="D29" s="360">
        <f>'пр.взв.'!C18</f>
        <v>0</v>
      </c>
      <c r="E29" s="340"/>
      <c r="F29" s="356"/>
      <c r="G29" s="125">
        <v>6</v>
      </c>
      <c r="H29" s="23"/>
      <c r="I29" s="14"/>
      <c r="J29" s="24"/>
      <c r="K29" s="24"/>
      <c r="L29" s="12"/>
      <c r="M29" s="366"/>
      <c r="N29" s="394"/>
      <c r="O29" s="395"/>
      <c r="P29" s="396"/>
    </row>
    <row r="30" spans="1:18" ht="12" customHeight="1" thickBot="1">
      <c r="A30" s="386"/>
      <c r="C30" s="335">
        <v>14</v>
      </c>
      <c r="D30" s="337">
        <f>VLOOKUP(C30,'пр.взв.'!B7:F38,2,FALSE)</f>
        <v>0</v>
      </c>
      <c r="E30" s="341">
        <f>VLOOKUP(C30,'пр.взв.'!B7:F38,3,FALSE)</f>
        <v>0</v>
      </c>
      <c r="F30" s="357">
        <f>VLOOKUP(C30,'пр.взв.'!B7:F38,4,FALSE)</f>
        <v>0</v>
      </c>
      <c r="G30" s="115"/>
      <c r="H30" s="14"/>
      <c r="I30" s="14"/>
      <c r="J30" s="24"/>
      <c r="K30" s="121"/>
      <c r="L30" s="28"/>
      <c r="M30" s="370"/>
      <c r="N30" s="394"/>
      <c r="O30" s="395"/>
      <c r="P30" s="396"/>
      <c r="Q30" s="84"/>
      <c r="R30" s="84"/>
    </row>
    <row r="31" spans="1:18" ht="12" customHeight="1" thickBot="1">
      <c r="A31" s="387"/>
      <c r="C31" s="336"/>
      <c r="D31" s="338">
        <f>'пр.взв.'!C34</f>
        <v>0</v>
      </c>
      <c r="E31" s="342"/>
      <c r="F31" s="358"/>
      <c r="G31" s="16"/>
      <c r="H31" s="14"/>
      <c r="I31" s="14"/>
      <c r="J31" s="12"/>
      <c r="K31" s="125">
        <v>2</v>
      </c>
      <c r="L31" s="12"/>
      <c r="M31" s="370"/>
      <c r="N31" s="394"/>
      <c r="O31" s="395"/>
      <c r="P31" s="396"/>
      <c r="Q31" s="84"/>
      <c r="R31" s="84"/>
    </row>
    <row r="32" spans="1:18" ht="12" customHeight="1" thickBot="1">
      <c r="A32" s="385" t="s">
        <v>43</v>
      </c>
      <c r="C32" s="333">
        <v>4</v>
      </c>
      <c r="D32" s="359" t="str">
        <f>VLOOKUP(C32,'пр.взв.'!B7:F38,2,FALSE)</f>
        <v>RYTKO Yaroslav</v>
      </c>
      <c r="E32" s="339">
        <f>VLOOKUP(C32,'пр.взв.'!B7:F38,3,FALSE)</f>
        <v>1985</v>
      </c>
      <c r="F32" s="355" t="str">
        <f>VLOOKUP(C32,'пр.взв.'!B7:F38,4,FALSE)</f>
        <v>UKR</v>
      </c>
      <c r="G32" s="11"/>
      <c r="H32" s="14"/>
      <c r="I32" s="14"/>
      <c r="J32" s="12"/>
      <c r="K32" s="115" t="s">
        <v>70</v>
      </c>
      <c r="L32" s="12"/>
      <c r="M32" s="370"/>
      <c r="N32" s="394"/>
      <c r="O32" s="395"/>
      <c r="P32" s="396"/>
      <c r="Q32" s="84"/>
      <c r="R32" s="84"/>
    </row>
    <row r="33" spans="1:18" ht="12" customHeight="1">
      <c r="A33" s="386"/>
      <c r="C33" s="334"/>
      <c r="D33" s="360">
        <f>'пр.взв.'!C14</f>
        <v>0</v>
      </c>
      <c r="E33" s="340"/>
      <c r="F33" s="356"/>
      <c r="G33" s="124">
        <v>4</v>
      </c>
      <c r="H33" s="14"/>
      <c r="I33" s="14"/>
      <c r="J33" s="24"/>
      <c r="K33" s="12"/>
      <c r="L33" s="12"/>
      <c r="M33" s="370"/>
      <c r="N33" s="394"/>
      <c r="O33" s="395"/>
      <c r="P33" s="396"/>
      <c r="Q33" s="84"/>
      <c r="R33" s="84"/>
    </row>
    <row r="34" spans="1:18" ht="12" customHeight="1" thickBot="1">
      <c r="A34" s="386"/>
      <c r="C34" s="335">
        <v>12</v>
      </c>
      <c r="D34" s="337">
        <f>VLOOKUP(C34,'пр.взв.'!B7:F38,2,FALSE)</f>
        <v>0</v>
      </c>
      <c r="E34" s="341">
        <f>VLOOKUP(C34,'пр.взв.'!B7:F38,3,FALSE)</f>
        <v>0</v>
      </c>
      <c r="F34" s="357">
        <f>VLOOKUP(C34,'пр.взв.'!B7:F38,4,FALSE)</f>
        <v>0</v>
      </c>
      <c r="G34" s="114"/>
      <c r="H34" s="19"/>
      <c r="I34" s="14"/>
      <c r="J34" s="24"/>
      <c r="K34" s="12"/>
      <c r="L34" s="12"/>
      <c r="M34" s="370"/>
      <c r="N34" s="394"/>
      <c r="O34" s="395"/>
      <c r="P34" s="396"/>
      <c r="Q34" s="84"/>
      <c r="R34" s="84"/>
    </row>
    <row r="35" spans="1:18" ht="12" customHeight="1" thickBot="1">
      <c r="A35" s="386"/>
      <c r="C35" s="336"/>
      <c r="D35" s="338">
        <f>'пр.взв.'!C30</f>
        <v>0</v>
      </c>
      <c r="E35" s="342"/>
      <c r="F35" s="358"/>
      <c r="G35" s="16"/>
      <c r="H35" s="14"/>
      <c r="I35" s="125">
        <v>8</v>
      </c>
      <c r="J35" s="26"/>
      <c r="K35" s="12"/>
      <c r="L35" s="12"/>
      <c r="M35" s="370"/>
      <c r="N35" s="394"/>
      <c r="O35" s="395"/>
      <c r="P35" s="396"/>
      <c r="Q35" s="84"/>
      <c r="R35" s="84"/>
    </row>
    <row r="36" spans="1:18" ht="12" customHeight="1" thickBot="1">
      <c r="A36" s="386"/>
      <c r="C36" s="333">
        <v>8</v>
      </c>
      <c r="D36" s="359" t="str">
        <f>VLOOKUP(C36,'пр.взв.'!B7:F38,2,FALSE)</f>
        <v>RESHKO Viktor</v>
      </c>
      <c r="E36" s="339">
        <f>VLOOKUP(C36,'пр.взв.'!B7:F38,3,FALSE)</f>
        <v>1988</v>
      </c>
      <c r="F36" s="355" t="str">
        <f>VLOOKUP(C36,'пр.взв.'!B7:F38,4,FALSE)</f>
        <v>LAT</v>
      </c>
      <c r="G36" s="11"/>
      <c r="H36" s="16"/>
      <c r="I36" s="115"/>
      <c r="J36" s="9"/>
      <c r="K36" s="9"/>
      <c r="L36" s="9"/>
      <c r="M36" s="370"/>
      <c r="N36" s="394"/>
      <c r="O36" s="395"/>
      <c r="P36" s="396"/>
      <c r="Q36" s="84"/>
      <c r="R36" s="84"/>
    </row>
    <row r="37" spans="1:18" ht="14.25" customHeight="1">
      <c r="A37" s="386"/>
      <c r="C37" s="334"/>
      <c r="D37" s="360">
        <f>'пр.взв.'!C22</f>
        <v>0</v>
      </c>
      <c r="E37" s="340"/>
      <c r="F37" s="356"/>
      <c r="G37" s="125">
        <v>8</v>
      </c>
      <c r="H37" s="22"/>
      <c r="I37" s="16"/>
      <c r="J37" s="17"/>
      <c r="K37" s="12"/>
      <c r="L37" s="12"/>
      <c r="M37" s="370"/>
      <c r="N37" s="394"/>
      <c r="O37" s="395"/>
      <c r="P37" s="396"/>
      <c r="Q37" s="67"/>
      <c r="R37" s="67"/>
    </row>
    <row r="38" spans="1:18" ht="13.5" customHeight="1" thickBot="1">
      <c r="A38" s="386"/>
      <c r="C38" s="335">
        <v>16</v>
      </c>
      <c r="D38" s="337">
        <f>VLOOKUP(C38,'пр.взв.'!B7:F38,2,FALSE)</f>
        <v>0</v>
      </c>
      <c r="E38" s="341">
        <f>VLOOKUP(C38,'пр.взв.'!B7:F38,3,FALSE)</f>
        <v>0</v>
      </c>
      <c r="F38" s="357">
        <f>VLOOKUP(C38,'пр.взв.'!B7:F38,4,FALSE)</f>
        <v>0</v>
      </c>
      <c r="G38" s="115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87"/>
      <c r="C39" s="336"/>
      <c r="D39" s="338">
        <f>'пр.взв.'!C38</f>
        <v>0</v>
      </c>
      <c r="E39" s="342"/>
      <c r="F39" s="358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5:18" ht="13.5" customHeight="1">
      <c r="E41" s="10"/>
      <c r="F41" s="105" t="s">
        <v>44</v>
      </c>
      <c r="G41" s="10"/>
      <c r="N41" s="51"/>
      <c r="P41" s="3"/>
      <c r="R41" s="52"/>
    </row>
    <row r="42" spans="4:18" ht="12.75" customHeight="1">
      <c r="D42" s="350" t="s">
        <v>19</v>
      </c>
      <c r="R42" s="52"/>
    </row>
    <row r="43" spans="3:19" ht="12.75" customHeight="1">
      <c r="C43" s="343"/>
      <c r="D43" s="350"/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43"/>
      <c r="D44" s="109"/>
      <c r="E44" s="109"/>
      <c r="F44" s="109"/>
      <c r="G44" s="109"/>
      <c r="H44" s="134"/>
      <c r="I44" s="134"/>
      <c r="Q44" s="3"/>
      <c r="R44" s="3"/>
    </row>
    <row r="45" spans="3:18" ht="13.5" customHeight="1">
      <c r="C45" s="169"/>
      <c r="D45" s="109"/>
      <c r="E45" s="139">
        <v>9</v>
      </c>
      <c r="F45" s="109"/>
      <c r="G45" s="109"/>
      <c r="H45" s="134"/>
      <c r="I45" s="134"/>
      <c r="Q45" s="54"/>
      <c r="R45" s="55"/>
    </row>
    <row r="46" spans="3:18" ht="16.5" customHeight="1" thickBot="1">
      <c r="C46" s="169"/>
      <c r="D46" s="109"/>
      <c r="E46" s="140"/>
      <c r="F46" s="135"/>
      <c r="G46" s="109"/>
      <c r="H46" s="134"/>
      <c r="I46" s="109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43"/>
      <c r="D47" s="109"/>
      <c r="E47" s="109"/>
      <c r="F47" s="136"/>
      <c r="G47" s="353">
        <v>9</v>
      </c>
      <c r="H47" s="354"/>
      <c r="I47" s="109"/>
      <c r="J47" s="7"/>
      <c r="O47" s="3"/>
      <c r="P47" s="3"/>
      <c r="Q47" s="3"/>
      <c r="R47" s="3"/>
    </row>
    <row r="48" spans="3:18" ht="15.75" customHeight="1" thickBot="1">
      <c r="C48" s="343"/>
      <c r="D48" s="109"/>
      <c r="E48" s="109"/>
      <c r="F48" s="136"/>
      <c r="G48" s="344" t="s">
        <v>70</v>
      </c>
      <c r="H48" s="345"/>
      <c r="I48" s="109"/>
      <c r="J48" s="104"/>
      <c r="K48" s="98"/>
      <c r="L48" s="98"/>
      <c r="O48" s="99"/>
      <c r="P48" s="99"/>
      <c r="Q48" s="3"/>
      <c r="R48" s="3"/>
    </row>
    <row r="49" spans="3:18" ht="15" customHeight="1">
      <c r="C49" s="109"/>
      <c r="D49" s="109"/>
      <c r="E49" s="331">
        <v>7</v>
      </c>
      <c r="F49" s="137"/>
      <c r="G49" s="109"/>
      <c r="H49" s="134"/>
      <c r="I49" s="109"/>
      <c r="J49" s="132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51" t="s">
        <v>26</v>
      </c>
      <c r="D50" s="7"/>
      <c r="E50" s="332"/>
      <c r="F50" s="109"/>
      <c r="G50" s="109"/>
      <c r="H50" s="134"/>
      <c r="I50" s="138"/>
      <c r="J50" s="127" t="str">
        <f>'[1]реквизиты'!$A$8</f>
        <v>Chief referee</v>
      </c>
      <c r="K50" s="127"/>
      <c r="L50" s="127"/>
      <c r="Q50" s="3"/>
      <c r="R50" s="3"/>
    </row>
    <row r="51" spans="3:18" ht="15" customHeight="1" thickBot="1">
      <c r="C51" s="352"/>
      <c r="D51" s="7"/>
      <c r="E51" s="134"/>
      <c r="F51" s="134"/>
      <c r="G51" s="134"/>
      <c r="H51" s="134"/>
      <c r="I51" s="134"/>
      <c r="J51" s="7"/>
      <c r="Q51" s="3"/>
      <c r="R51" s="3"/>
    </row>
    <row r="52" spans="3:18" ht="15" customHeight="1">
      <c r="C52" s="348">
        <v>10</v>
      </c>
      <c r="D52" s="10"/>
      <c r="E52" s="109"/>
      <c r="F52" s="109"/>
      <c r="G52" s="109"/>
      <c r="H52" s="134"/>
      <c r="I52" s="134"/>
      <c r="J52" s="7"/>
      <c r="Q52" s="3"/>
      <c r="R52" s="3"/>
    </row>
    <row r="53" spans="3:18" ht="15.75" customHeight="1" thickBot="1">
      <c r="C53" s="349"/>
      <c r="D53" s="106"/>
      <c r="E53" s="133"/>
      <c r="F53" s="109"/>
      <c r="G53" s="109"/>
      <c r="H53" s="134"/>
      <c r="I53" s="134"/>
      <c r="J53" s="7"/>
      <c r="N53" s="128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31"/>
      <c r="D54" s="10"/>
      <c r="E54" s="139">
        <v>10</v>
      </c>
      <c r="F54" s="109"/>
      <c r="G54" s="109"/>
      <c r="H54" s="134"/>
      <c r="I54" s="134"/>
      <c r="J54" s="7"/>
      <c r="P54" s="3"/>
      <c r="Q54" s="54"/>
      <c r="R54" s="3"/>
    </row>
    <row r="55" spans="3:18" ht="13.5" customHeight="1" thickBot="1">
      <c r="C55" s="131"/>
      <c r="D55" s="10"/>
      <c r="E55" s="140" t="s">
        <v>73</v>
      </c>
      <c r="F55" s="135"/>
      <c r="G55" s="109"/>
      <c r="H55" s="134"/>
      <c r="I55" s="134"/>
      <c r="J55" s="7"/>
      <c r="O55" s="102"/>
      <c r="P55" s="3"/>
      <c r="Q55" s="3"/>
      <c r="R55" s="3"/>
    </row>
    <row r="56" spans="3:18" ht="15" customHeight="1">
      <c r="C56" s="346">
        <v>6</v>
      </c>
      <c r="D56" s="107"/>
      <c r="E56" s="133"/>
      <c r="F56" s="136"/>
      <c r="G56" s="353">
        <v>10</v>
      </c>
      <c r="H56" s="354"/>
      <c r="I56" s="134"/>
      <c r="J56" s="7"/>
      <c r="O56" s="3"/>
      <c r="Q56" s="3"/>
      <c r="R56" s="3"/>
    </row>
    <row r="57" spans="3:18" ht="15.75" customHeight="1" thickBot="1">
      <c r="C57" s="347"/>
      <c r="D57" s="10"/>
      <c r="E57" s="109"/>
      <c r="F57" s="136"/>
      <c r="G57" s="344" t="s">
        <v>70</v>
      </c>
      <c r="H57" s="345"/>
      <c r="I57" s="134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31">
        <v>8</v>
      </c>
      <c r="F58" s="137"/>
      <c r="G58" s="109"/>
      <c r="H58" s="134"/>
      <c r="I58" s="134"/>
      <c r="J58" s="7"/>
      <c r="Q58" s="3"/>
      <c r="R58" s="3"/>
    </row>
    <row r="59" spans="3:18" ht="13.5" customHeight="1" thickBot="1">
      <c r="C59" s="10"/>
      <c r="D59" s="7"/>
      <c r="E59" s="332"/>
      <c r="F59" s="109"/>
      <c r="G59" s="109"/>
      <c r="H59" s="134"/>
      <c r="I59" s="134"/>
      <c r="Q59" s="3"/>
      <c r="R59" s="3"/>
    </row>
    <row r="60" spans="5:18" ht="15">
      <c r="E60" s="134"/>
      <c r="F60" s="84"/>
      <c r="G60" s="84"/>
      <c r="H60" s="84"/>
      <c r="I60" s="84"/>
      <c r="L60" s="104">
        <f>HYPERLINK('[1]реквизиты'!$A$13)</f>
      </c>
      <c r="M60" s="98"/>
      <c r="N60" s="128" t="str">
        <f>'[1]реквизиты'!$G$10</f>
        <v>N. Glushkova</v>
      </c>
      <c r="O60" s="130"/>
      <c r="P60" t="str">
        <f>'[1]реквизиты'!$G$11</f>
        <v>/RUS/</v>
      </c>
      <c r="Q60" s="3"/>
      <c r="R60" s="3"/>
    </row>
    <row r="61" spans="5:18" ht="15">
      <c r="E61" s="7"/>
      <c r="M61" s="129"/>
      <c r="Q61" s="3"/>
      <c r="R61" s="3"/>
    </row>
    <row r="62" spans="5:18" ht="12.75">
      <c r="E62" s="155"/>
      <c r="F62" s="127"/>
      <c r="G62" s="127"/>
      <c r="L62" s="130"/>
      <c r="M62" s="130"/>
      <c r="N62" s="130"/>
      <c r="O62" s="130"/>
      <c r="Q62" s="3"/>
      <c r="R62" s="3"/>
    </row>
    <row r="63" spans="5:18" ht="12.75">
      <c r="E63" s="7"/>
      <c r="G63" s="51"/>
      <c r="M63" s="130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8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P14:P15"/>
    <mergeCell ref="N12:N13"/>
    <mergeCell ref="O12:O13"/>
    <mergeCell ref="P16:P17"/>
    <mergeCell ref="P12:P13"/>
    <mergeCell ref="N14:N15"/>
    <mergeCell ref="O14:O15"/>
    <mergeCell ref="P8:P9"/>
    <mergeCell ref="N10:N11"/>
    <mergeCell ref="O10:O11"/>
    <mergeCell ref="P10:P11"/>
    <mergeCell ref="E34:E35"/>
    <mergeCell ref="E32:E33"/>
    <mergeCell ref="D32:D33"/>
    <mergeCell ref="A32:A3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M20:M21"/>
    <mergeCell ref="M10:M11"/>
    <mergeCell ref="M16:M17"/>
    <mergeCell ref="M18:M1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22:C23"/>
    <mergeCell ref="C34:C35"/>
    <mergeCell ref="C24:C25"/>
    <mergeCell ref="C26:C27"/>
    <mergeCell ref="C28:C29"/>
    <mergeCell ref="C30:C31"/>
    <mergeCell ref="C32:C33"/>
    <mergeCell ref="F14:F15"/>
    <mergeCell ref="C18:C19"/>
    <mergeCell ref="F16:F17"/>
    <mergeCell ref="D18:D19"/>
    <mergeCell ref="F18:F19"/>
    <mergeCell ref="G57:H57"/>
    <mergeCell ref="C56:C57"/>
    <mergeCell ref="C52:C53"/>
    <mergeCell ref="D42:D43"/>
    <mergeCell ref="C50:C51"/>
    <mergeCell ref="G47:H47"/>
    <mergeCell ref="G56:H56"/>
    <mergeCell ref="G48:H48"/>
    <mergeCell ref="C43:C44"/>
    <mergeCell ref="E49:E50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2012-05-20T06:05:36Z</cp:lastPrinted>
  <dcterms:created xsi:type="dcterms:W3CDTF">1996-10-08T23:32:33Z</dcterms:created>
  <dcterms:modified xsi:type="dcterms:W3CDTF">2012-05-20T09:34:09Z</dcterms:modified>
  <cp:category/>
  <cp:version/>
  <cp:contentType/>
  <cp:contentStatus/>
</cp:coreProperties>
</file>